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D\Desktop\"/>
    </mc:Choice>
  </mc:AlternateContent>
  <xr:revisionPtr revIDLastSave="0" documentId="13_ncr:1_{5E01F0E8-E970-46F4-BA71-2A2FE556B5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ชื่อ" sheetId="1" r:id="rId1"/>
    <sheet name="การประเมิน" sheetId="5" r:id="rId2"/>
    <sheet name="การติดตามผล" sheetId="6" r:id="rId3"/>
    <sheet name="ผลการประเมิน" sheetId="3" state="hidden" r:id="rId4"/>
    <sheet name="ผลการติดตามผล" sheetId="4" state="hidden" r:id="rId5"/>
  </sheets>
  <definedNames>
    <definedName name="_xlnm._FilterDatabase" localSheetId="2" hidden="1">การติดตามผล!$A$2:$L$23</definedName>
    <definedName name="_xlnm._FilterDatabase" localSheetId="1" hidden="1">การประเมิน!$A$1:$N$24</definedName>
    <definedName name="_xlnm._FilterDatabase" localSheetId="4" hidden="1">ผลการติดตามผล!$A$2:$L$151</definedName>
    <definedName name="_xlnm._FilterDatabase" localSheetId="0" hidden="1">รายชื่อ!#REF!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3" i="6" l="1"/>
  <c r="E42" i="6"/>
  <c r="S42" i="5"/>
  <c r="E41" i="6"/>
  <c r="E44" i="6" l="1"/>
  <c r="C182" i="3"/>
  <c r="U173" i="3"/>
  <c r="V173" i="3" s="1"/>
  <c r="U172" i="3"/>
  <c r="V172" i="3" s="1"/>
  <c r="U171" i="3"/>
  <c r="V171" i="3" s="1"/>
  <c r="S173" i="3"/>
  <c r="T173" i="3" s="1"/>
  <c r="S172" i="3"/>
  <c r="T172" i="3" s="1"/>
  <c r="S171" i="3"/>
  <c r="T171" i="3" s="1"/>
  <c r="Q173" i="3"/>
  <c r="R173" i="3" s="1"/>
  <c r="Q172" i="3"/>
  <c r="Q171" i="3"/>
  <c r="R171" i="3"/>
  <c r="O173" i="3"/>
  <c r="O172" i="3"/>
  <c r="P172" i="3" s="1"/>
  <c r="O171" i="3"/>
  <c r="M173" i="3"/>
  <c r="N173" i="3" s="1"/>
  <c r="M172" i="3"/>
  <c r="N172" i="3" s="1"/>
  <c r="M171" i="3"/>
  <c r="K173" i="3"/>
  <c r="L173" i="3" s="1"/>
  <c r="K172" i="3"/>
  <c r="L172" i="3" s="1"/>
  <c r="K171" i="3"/>
  <c r="I173" i="3"/>
  <c r="I172" i="3"/>
  <c r="J172" i="3" s="1"/>
  <c r="I171" i="3"/>
  <c r="J171" i="3" s="1"/>
  <c r="G173" i="3"/>
  <c r="H173" i="3" s="1"/>
  <c r="G172" i="3"/>
  <c r="H172" i="3" s="1"/>
  <c r="G171" i="3"/>
  <c r="H171" i="3" s="1"/>
  <c r="E173" i="3"/>
  <c r="F173" i="3" s="1"/>
  <c r="E172" i="3"/>
  <c r="F172" i="3" s="1"/>
  <c r="E171" i="3"/>
  <c r="C173" i="3"/>
  <c r="D173" i="3" s="1"/>
  <c r="C172" i="3"/>
  <c r="D172" i="3" s="1"/>
  <c r="C171" i="3"/>
  <c r="U176" i="3"/>
  <c r="S176" i="3"/>
  <c r="Q176" i="3"/>
  <c r="O176" i="3"/>
  <c r="M176" i="3"/>
  <c r="K176" i="3"/>
  <c r="I176" i="3"/>
  <c r="G176" i="3"/>
  <c r="E176" i="3"/>
  <c r="C176" i="3"/>
  <c r="U175" i="3"/>
  <c r="V175" i="3" s="1"/>
  <c r="S175" i="3"/>
  <c r="Q175" i="3"/>
  <c r="O175" i="3"/>
  <c r="P175" i="3"/>
  <c r="M175" i="3"/>
  <c r="N175" i="3" s="1"/>
  <c r="K175" i="3"/>
  <c r="L175" i="3"/>
  <c r="I175" i="3"/>
  <c r="J175" i="3" s="1"/>
  <c r="G175" i="3"/>
  <c r="H175" i="3"/>
  <c r="E175" i="3"/>
  <c r="F175" i="3" s="1"/>
  <c r="C175" i="3"/>
  <c r="D175" i="3" s="1"/>
  <c r="U174" i="3"/>
  <c r="V174" i="3" s="1"/>
  <c r="S174" i="3"/>
  <c r="T174" i="3"/>
  <c r="Q174" i="3"/>
  <c r="R174" i="3" s="1"/>
  <c r="O174" i="3"/>
  <c r="M174" i="3"/>
  <c r="N174" i="3" s="1"/>
  <c r="K174" i="3"/>
  <c r="I174" i="3"/>
  <c r="J174" i="3"/>
  <c r="G174" i="3"/>
  <c r="H174" i="3"/>
  <c r="E174" i="3"/>
  <c r="F174" i="3" s="1"/>
  <c r="C174" i="3"/>
  <c r="D174" i="3" s="1"/>
  <c r="P173" i="3"/>
  <c r="L174" i="3"/>
  <c r="J173" i="3"/>
  <c r="P174" i="3"/>
  <c r="D171" i="3"/>
  <c r="L171" i="3"/>
  <c r="O177" i="3" l="1"/>
  <c r="E177" i="3"/>
  <c r="F176" i="3" s="1"/>
  <c r="O157" i="3" s="1"/>
  <c r="I177" i="3"/>
  <c r="J176" i="3" s="1"/>
  <c r="O160" i="3" s="1"/>
  <c r="P171" i="3"/>
  <c r="P177" i="3" s="1"/>
  <c r="O178" i="3" s="1"/>
  <c r="F171" i="3"/>
  <c r="F177" i="3" s="1"/>
  <c r="E178" i="3" s="1"/>
  <c r="K177" i="3"/>
  <c r="L176" i="3" s="1"/>
  <c r="O161" i="3" s="1"/>
  <c r="L177" i="3"/>
  <c r="K178" i="3" s="1"/>
  <c r="H177" i="3"/>
  <c r="J161" i="3"/>
  <c r="I161" i="3"/>
  <c r="N161" i="3" s="1"/>
  <c r="K161" i="3"/>
  <c r="L161" i="3"/>
  <c r="D177" i="3"/>
  <c r="L164" i="3"/>
  <c r="I164" i="3"/>
  <c r="N164" i="3" s="1"/>
  <c r="K164" i="3"/>
  <c r="J164" i="3"/>
  <c r="M164" i="3"/>
  <c r="J177" i="3"/>
  <c r="P176" i="3"/>
  <c r="O164" i="3" s="1"/>
  <c r="V177" i="3"/>
  <c r="M177" i="3"/>
  <c r="I162" i="3" s="1"/>
  <c r="N162" i="3" s="1"/>
  <c r="Q177" i="3"/>
  <c r="J165" i="3" s="1"/>
  <c r="R175" i="3"/>
  <c r="N171" i="3"/>
  <c r="N177" i="3" s="1"/>
  <c r="R172" i="3"/>
  <c r="U177" i="3"/>
  <c r="J167" i="3" s="1"/>
  <c r="G177" i="3"/>
  <c r="H176" i="3" s="1"/>
  <c r="O158" i="3" s="1"/>
  <c r="T175" i="3"/>
  <c r="T177" i="3" s="1"/>
  <c r="J160" i="3"/>
  <c r="C177" i="3"/>
  <c r="K156" i="3" s="1"/>
  <c r="S177" i="3"/>
  <c r="R177" i="3" l="1"/>
  <c r="Q178" i="3" s="1"/>
  <c r="M158" i="3"/>
  <c r="M178" i="3"/>
  <c r="D176" i="3"/>
  <c r="O156" i="3" s="1"/>
  <c r="L162" i="3"/>
  <c r="M161" i="3"/>
  <c r="K160" i="3"/>
  <c r="L160" i="3"/>
  <c r="M160" i="3"/>
  <c r="I178" i="3"/>
  <c r="I160" i="3"/>
  <c r="N160" i="3" s="1"/>
  <c r="M167" i="3"/>
  <c r="V176" i="3"/>
  <c r="O167" i="3" s="1"/>
  <c r="L167" i="3"/>
  <c r="K167" i="3"/>
  <c r="I167" i="3"/>
  <c r="N167" i="3" s="1"/>
  <c r="C178" i="3"/>
  <c r="C180" i="3" s="1"/>
  <c r="S178" i="3"/>
  <c r="T176" i="3"/>
  <c r="O166" i="3" s="1"/>
  <c r="I166" i="3"/>
  <c r="N166" i="3" s="1"/>
  <c r="L166" i="3"/>
  <c r="J166" i="3"/>
  <c r="K166" i="3"/>
  <c r="J156" i="3"/>
  <c r="I158" i="3"/>
  <c r="N158" i="3" s="1"/>
  <c r="K158" i="3"/>
  <c r="K157" i="3"/>
  <c r="L157" i="3"/>
  <c r="I157" i="3"/>
  <c r="N157" i="3" s="1"/>
  <c r="I156" i="3"/>
  <c r="N156" i="3" s="1"/>
  <c r="M157" i="3"/>
  <c r="L158" i="3"/>
  <c r="J158" i="3"/>
  <c r="J157" i="3"/>
  <c r="L156" i="3"/>
  <c r="K162" i="3"/>
  <c r="N176" i="3"/>
  <c r="O162" i="3" s="1"/>
  <c r="M162" i="3"/>
  <c r="J162" i="3"/>
  <c r="I165" i="3"/>
  <c r="N165" i="3" s="1"/>
  <c r="K165" i="3"/>
  <c r="R176" i="3"/>
  <c r="O165" i="3" s="1"/>
  <c r="L165" i="3"/>
  <c r="M156" i="3"/>
  <c r="U178" i="3"/>
  <c r="M166" i="3"/>
  <c r="G178" i="3"/>
  <c r="M165" i="3"/>
  <c r="O128" i="5"/>
  <c r="U124" i="5"/>
  <c r="V124" i="5" s="1"/>
  <c r="C46" i="5"/>
  <c r="U125" i="5"/>
  <c r="V125" i="5" s="1"/>
  <c r="E43" i="5"/>
  <c r="F43" i="5" s="1"/>
  <c r="M43" i="5"/>
  <c r="N43" i="5" s="1"/>
  <c r="Q124" i="5"/>
  <c r="S128" i="5"/>
  <c r="C45" i="5"/>
  <c r="D45" i="5" s="1"/>
  <c r="G43" i="5"/>
  <c r="M44" i="5"/>
  <c r="N44" i="5" s="1"/>
  <c r="S127" i="5"/>
  <c r="T127" i="5" s="1"/>
  <c r="C43" i="5"/>
  <c r="D43" i="5" s="1"/>
  <c r="S126" i="5"/>
  <c r="E45" i="5"/>
  <c r="F45" i="5" s="1"/>
  <c r="I44" i="5"/>
  <c r="J44" i="5" s="1"/>
  <c r="K47" i="5"/>
  <c r="C47" i="5"/>
  <c r="O125" i="5"/>
  <c r="P125" i="5" s="1"/>
  <c r="O124" i="5"/>
  <c r="P124" i="5" s="1"/>
  <c r="Q127" i="5"/>
  <c r="K45" i="5"/>
  <c r="L45" i="5" s="1"/>
  <c r="U126" i="5"/>
  <c r="V126" i="5" s="1"/>
  <c r="K46" i="5"/>
  <c r="L46" i="5" s="1"/>
  <c r="G45" i="5"/>
  <c r="H45" i="5" s="1"/>
  <c r="S124" i="5"/>
  <c r="T124" i="5" s="1"/>
  <c r="K43" i="5"/>
  <c r="U128" i="5"/>
  <c r="Q125" i="5"/>
  <c r="R125" i="5" s="1"/>
  <c r="M45" i="5"/>
  <c r="N45" i="5" s="1"/>
  <c r="Q126" i="5"/>
  <c r="Q128" i="5"/>
  <c r="I46" i="5"/>
  <c r="J46" i="5" s="1"/>
  <c r="C42" i="5"/>
  <c r="M46" i="5"/>
  <c r="N46" i="5" s="1"/>
  <c r="C44" i="5"/>
  <c r="D44" i="5" s="1"/>
  <c r="I43" i="5"/>
  <c r="J43" i="5" s="1"/>
  <c r="E46" i="5"/>
  <c r="F46" i="5" s="1"/>
  <c r="O127" i="5"/>
  <c r="P127" i="5" s="1"/>
  <c r="I45" i="5"/>
  <c r="J45" i="5" s="1"/>
  <c r="G46" i="5"/>
  <c r="H46" i="5" s="1"/>
  <c r="I47" i="5"/>
  <c r="E44" i="5"/>
  <c r="F44" i="5" s="1"/>
  <c r="E47" i="5"/>
  <c r="E42" i="5"/>
  <c r="F42" i="5" s="1"/>
  <c r="U123" i="5"/>
  <c r="V123" i="5" s="1"/>
  <c r="Q123" i="5"/>
  <c r="K42" i="5"/>
  <c r="L42" i="5" s="1"/>
  <c r="O123" i="5"/>
  <c r="P123" i="5" s="1"/>
  <c r="G47" i="5"/>
  <c r="G42" i="5"/>
  <c r="O126" i="5"/>
  <c r="P126" i="5" s="1"/>
  <c r="S123" i="5"/>
  <c r="T123" i="5" s="1"/>
  <c r="M47" i="5"/>
  <c r="M42" i="5"/>
  <c r="N42" i="5" s="1"/>
  <c r="S47" i="5"/>
  <c r="I42" i="5"/>
  <c r="J42" i="5" s="1"/>
  <c r="O47" i="5"/>
  <c r="Q47" i="5"/>
  <c r="Q42" i="5"/>
  <c r="R42" i="5" s="1"/>
  <c r="O42" i="5"/>
  <c r="P42" i="5" s="1"/>
  <c r="K44" i="5"/>
  <c r="U127" i="5"/>
  <c r="V127" i="5" s="1"/>
  <c r="S125" i="5"/>
  <c r="T125" i="5" s="1"/>
  <c r="S43" i="5"/>
  <c r="T43" i="5" s="1"/>
  <c r="S44" i="5"/>
  <c r="T44" i="5" s="1"/>
  <c r="S46" i="5"/>
  <c r="T46" i="5" s="1"/>
  <c r="S45" i="5"/>
  <c r="T45" i="5" s="1"/>
  <c r="Q44" i="5"/>
  <c r="R44" i="5" s="1"/>
  <c r="Q43" i="5"/>
  <c r="R43" i="5" s="1"/>
  <c r="Q45" i="5"/>
  <c r="R45" i="5" s="1"/>
  <c r="Q46" i="5"/>
  <c r="R46" i="5" s="1"/>
  <c r="O46" i="5"/>
  <c r="P46" i="5" s="1"/>
  <c r="O43" i="5"/>
  <c r="P43" i="5" s="1"/>
  <c r="O44" i="5"/>
  <c r="P44" i="5" s="1"/>
  <c r="O45" i="5"/>
  <c r="P45" i="5" s="1"/>
  <c r="G44" i="5"/>
  <c r="H44" i="5" s="1"/>
  <c r="D42" i="5" l="1"/>
  <c r="G48" i="5"/>
  <c r="H47" i="5" s="1"/>
  <c r="O110" i="5" s="1"/>
  <c r="S48" i="5"/>
  <c r="T47" i="5" s="1"/>
  <c r="J48" i="5"/>
  <c r="R48" i="5"/>
  <c r="I48" i="5"/>
  <c r="J47" i="5" s="1"/>
  <c r="O111" i="5" s="1"/>
  <c r="T42" i="5"/>
  <c r="T48" i="5" s="1"/>
  <c r="Q129" i="5"/>
  <c r="S129" i="5"/>
  <c r="O48" i="5"/>
  <c r="P47" i="5" s="1"/>
  <c r="N48" i="5"/>
  <c r="V129" i="5"/>
  <c r="F48" i="5"/>
  <c r="P48" i="5"/>
  <c r="P129" i="5"/>
  <c r="K48" i="5"/>
  <c r="Q48" i="5"/>
  <c r="R47" i="5" s="1"/>
  <c r="U129" i="5"/>
  <c r="R126" i="5"/>
  <c r="L43" i="5"/>
  <c r="H42" i="5"/>
  <c r="R127" i="5"/>
  <c r="T126" i="5"/>
  <c r="T129" i="5" s="1"/>
  <c r="H43" i="5"/>
  <c r="R124" i="5"/>
  <c r="D46" i="5"/>
  <c r="M48" i="5"/>
  <c r="E48" i="5"/>
  <c r="F47" i="5" s="1"/>
  <c r="O109" i="5" s="1"/>
  <c r="C48" i="5"/>
  <c r="R123" i="5"/>
  <c r="O129" i="5"/>
  <c r="L44" i="5"/>
  <c r="C53" i="5" l="1"/>
  <c r="D48" i="5"/>
  <c r="C49" i="5" s="1"/>
  <c r="O49" i="5"/>
  <c r="Q49" i="5"/>
  <c r="I49" i="5"/>
  <c r="S130" i="5"/>
  <c r="M49" i="5"/>
  <c r="S49" i="5"/>
  <c r="T128" i="5"/>
  <c r="O118" i="5" s="1"/>
  <c r="H48" i="5"/>
  <c r="G49" i="5" s="1"/>
  <c r="L48" i="5"/>
  <c r="K49" i="5" s="1"/>
  <c r="R128" i="5"/>
  <c r="O117" i="5" s="1"/>
  <c r="O130" i="5"/>
  <c r="V128" i="5"/>
  <c r="O119" i="5" s="1"/>
  <c r="N47" i="5"/>
  <c r="O113" i="5" s="1"/>
  <c r="E49" i="5"/>
  <c r="L47" i="5"/>
  <c r="O112" i="5" s="1"/>
  <c r="P128" i="5"/>
  <c r="R129" i="5"/>
  <c r="Q130" i="5" s="1"/>
  <c r="D47" i="5"/>
  <c r="O108" i="5" s="1"/>
  <c r="U130" i="5"/>
  <c r="C51" i="5" l="1"/>
  <c r="O116" i="5"/>
  <c r="O114" i="5"/>
</calcChain>
</file>

<file path=xl/sharedStrings.xml><?xml version="1.0" encoding="utf-8"?>
<sst xmlns="http://schemas.openxmlformats.org/spreadsheetml/2006/main" count="306" uniqueCount="208">
  <si>
    <t>ที่</t>
  </si>
  <si>
    <t>ที่อยู่</t>
  </si>
  <si>
    <t>ID_Project</t>
  </si>
  <si>
    <t>IDPersonal</t>
  </si>
  <si>
    <t>คำนำหน้า</t>
  </si>
  <si>
    <t>นามสกุล</t>
  </si>
  <si>
    <t>ชื่อ</t>
  </si>
  <si>
    <t>หมายเลขโทรศัพท์</t>
  </si>
  <si>
    <t>ข้อมูลการประเมินความพึงพอใจผู้เข้าร่วมฝึกอบรมภายใต้โครงการคลินิกเทคโนโลยี แผนบริการให้คำปรึกษาฯ</t>
  </si>
  <si>
    <t>1.ด้านกระบวนการ ขั้นตอนการให้บริการ</t>
  </si>
  <si>
    <t>2.เจ้าหน้าที่ผู้ให้บริการ</t>
  </si>
  <si>
    <t>3.ด้านข้อมูล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</si>
  <si>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</si>
  <si>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</si>
  <si>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</si>
  <si>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รายละเอียดผลการประเมิน</t>
  </si>
  <si>
    <t>คิดเป็นร้อยละ</t>
  </si>
  <si>
    <t>ไม่พึงพอใจ</t>
  </si>
  <si>
    <t>ข้อมูลวัดความพึงพอใจ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</si>
  <si>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</si>
  <si>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</si>
  <si>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</si>
  <si>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</si>
  <si>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</si>
  <si>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</si>
  <si>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</si>
  <si>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2.3 ให้บริการตอบข้อซักถามปัญหาได้น่าเชื่อถือ</t>
  </si>
  <si>
    <t>3. ด้านข้อมูล</t>
  </si>
  <si>
    <t>3.1 ได้รับความรู้เพิ่มขึ้น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</si>
  <si>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</si>
  <si>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</si>
  <si>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</si>
  <si>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ระดับความ พึงพอใจ</t>
  </si>
  <si>
    <t>%ระดับความพึง
พอใจ</t>
  </si>
  <si>
    <t>1.ขั้นตอนการให้บริการ</t>
  </si>
  <si>
    <t>% ความพึงพอใจ</t>
  </si>
  <si>
    <t>ภาพรวมของกลุ่ม</t>
  </si>
  <si>
    <t>%</t>
  </si>
  <si>
    <t>% ไม่พึงพอใจ</t>
  </si>
  <si>
    <t>ข้อมูลการติดตามผลผู้เข้าร่วมฝึกอบรมภายใต้โครงการคลินิกเทคโนโลยี</t>
  </si>
  <si>
    <t>IDProject</t>
  </si>
  <si>
    <t>1. การนำไปใช้ประโยชน์</t>
  </si>
  <si>
    <t>เพราะ</t>
  </si>
  <si>
    <t>2.1รายได้หลัก/เสริม</t>
  </si>
  <si>
    <t>2.2 จำนวนเงิน</t>
  </si>
  <si>
    <t>3. นำความรู้ไปลดรายจ่ายได้ กี่บาท/เดือน</t>
  </si>
  <si>
    <t>4. ในด้านคุณภาพชีวิต</t>
  </si>
  <si>
    <t>5. เริ่มนำความรู้ที่ได้รับไปใช้เมื่อใด</t>
  </si>
  <si>
    <t>6. นำความรู้ไปใช้ที่ไหน</t>
  </si>
  <si>
    <t>7. นำความรู้ไปขยายผลต่อ</t>
  </si>
  <si>
    <t>ประเมินทางเศรษฐศาสตร์ทั้งโครงการ</t>
  </si>
  <si>
    <t>2.1 รายได้หลัก/เสริม</t>
  </si>
  <si>
    <t>นาย</t>
  </si>
  <si>
    <t>รวมรายได้แต่ละคน</t>
  </si>
  <si>
    <t>สูตรคำนวณผลตอบแทนโครงการ (เท่า) = 
รวมรายได้แต่ละคน
หารด้วยจำนวนคน(ทั้งโครงการ) X 12 เดือน
หารต้นทุนโครงการต่อคน</t>
  </si>
  <si>
    <t>หารด้วยจำนวนคน (ทั้งโครงการ) X 12 เดือน</t>
  </si>
  <si>
    <t>มูลค่าทางเศรษฐกิจ (เท่า)</t>
  </si>
  <si>
    <t>นางสาว</t>
  </si>
  <si>
    <t>นาง</t>
  </si>
  <si>
    <t>-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</si>
  <si>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</si>
  <si>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</si>
  <si>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</si>
  <si>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</si>
  <si>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</si>
  <si>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</si>
  <si>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</si>
  <si>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</si>
  <si>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</si>
  <si>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</si>
  <si>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</si>
  <si>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</si>
  <si>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</si>
  <si>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</si>
  <si>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</si>
  <si>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</si>
  <si>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</si>
  <si>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</si>
  <si>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</si>
  <si>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</si>
  <si>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</si>
  <si>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1.ข้อมูลวัดความพึงพอใจ</t>
  </si>
  <si>
    <t>2.ข้อมูลเพื่อการปรับปรุงหลักสูตร</t>
  </si>
  <si>
    <t>10.ท่านคาดว่าสามารถนำความรู้ไปใช้ประโยชน์ได้หรือไม่</t>
  </si>
  <si>
    <t>11. ท่านคาดว่าจะมีรายได้เพิ่มขึ้นกี่บาทต่อเดือน</t>
  </si>
  <si>
    <t>ข้อมูลการประเมินความพึงพอใจผู้เข้าร่วมฝึกอบรม</t>
  </si>
  <si>
    <t>1. ข้อมูลวัดความพึงพอใจ</t>
  </si>
  <si>
    <t>2. ข้อมูลเพื่อการปรับปรุงหลักสูตร</t>
  </si>
  <si>
    <t>มาลิวัลย์</t>
  </si>
  <si>
    <t>ขาวด่อน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</si>
  <si>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</si>
  <si>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</si>
  <si>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</si>
  <si>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</si>
  <si>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</si>
  <si>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</si>
  <si>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</si>
  <si>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</si>
  <si>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</si>
  <si>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</si>
  <si>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</si>
  <si>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</si>
  <si>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</si>
  <si>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</si>
  <si>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วันยาเล</t>
  </si>
  <si>
    <t>บุญมาก</t>
  </si>
  <si>
    <t>ศักดาหาญ</t>
  </si>
  <si>
    <t>แมะกัน</t>
  </si>
  <si>
    <t>สุขประสงค์</t>
  </si>
  <si>
    <t>อาโป</t>
  </si>
  <si>
    <t>โพธิ์ทอง</t>
  </si>
  <si>
    <t>นัดกระจ่าง</t>
  </si>
  <si>
    <t>ขนิษฐา</t>
  </si>
  <si>
    <t>สุภาภรณ์</t>
  </si>
  <si>
    <t>พะยอม</t>
  </si>
  <si>
    <t>ปราณี</t>
  </si>
  <si>
    <t>สะอิ้ง</t>
  </si>
  <si>
    <t>อัจฉรา</t>
  </si>
  <si>
    <t>อนงค์</t>
  </si>
  <si>
    <t>วันชัย</t>
  </si>
  <si>
    <t>มาริสา</t>
  </si>
  <si>
    <t>อภิญญา</t>
  </si>
  <si>
    <t>พรรณี</t>
  </si>
  <si>
    <t>บวระฮิม</t>
  </si>
  <si>
    <t>มีคล้ำ</t>
  </si>
  <si>
    <t>อ่อนใย</t>
  </si>
  <si>
    <t>ข่าวด่อน</t>
  </si>
  <si>
    <t>หมัดเขียว</t>
  </si>
  <si>
    <t>เลิกสุขกาย</t>
  </si>
  <si>
    <t>ลาตีฬ</t>
  </si>
  <si>
    <t>โปรดปราน</t>
  </si>
  <si>
    <t>ขุนแสนจารุกิจ</t>
  </si>
  <si>
    <t>บอระฮิม</t>
  </si>
  <si>
    <t xml:space="preserve"> หะสิตะเวช</t>
  </si>
  <si>
    <t>จิตลลิต</t>
  </si>
  <si>
    <t>อ่วมเลิศ</t>
  </si>
  <si>
    <t>สินสืบผล</t>
  </si>
  <si>
    <t>บุญตา</t>
  </si>
  <si>
    <t>บินมามุด</t>
  </si>
  <si>
    <t>105/2 หมู่ที่ 1 ตำบลเกาะเกร็ด อำเภอปากเกร็ด จังหวัดนนทบุรี 11120</t>
  </si>
  <si>
    <t>64/3 หมู่ที่ 2 ตำบลเกาะเกร็ด อำเภอปากเกร็ด จังหวัดนนทบุรี 11120</t>
  </si>
  <si>
    <t>45 หมู่ที่ 6 ตำบลเกาะเกร็ด อำเภอปากเกร็ด จังหวัดนนทบุรี 11120</t>
  </si>
  <si>
    <t>53 หมู่ที่ 3 ตำบลเกาะเกร็ด อำเภอปากเกร็ด จังหวัดนนทบุรี 11120</t>
  </si>
  <si>
    <t>53/155 หมู่ที่ 3  ตำบลเกาะเกร็ด อำเภอปากเกร็ด จังหวัดนนทบุรี 11120</t>
  </si>
  <si>
    <t>72/39 ตำบลเกาะเกร็ด อำเภอปากเกร็ด จังหวัดนนทบุรี 11120</t>
  </si>
  <si>
    <t>49/1 หมู่ที่ 7 ตำบลเกาะเกร็ด อำเภอปากเกร็ด จังหวัดนนทบุรี 11120</t>
  </si>
  <si>
    <t>53/155 หมู่ที่ 3 ตำบลเกาะเกร็ด อำเภอปากเกร็ด จังหวัดนนทบุรี 11120</t>
  </si>
  <si>
    <t>68/1 หมู่ที่ 2 ตำบลเกาะเกร็ด อำเภอปากเกร็ด จังหวัดนนทบุรี 11120</t>
  </si>
  <si>
    <t>55/3 ตำบลเกาะเกร็ด อำเภอปากเกร็ด จังหวัดนนทบุรี 11120</t>
  </si>
  <si>
    <t>53/2 หมู่ที่ 3 ตำบลเกาะเกร็ด อำเภอปากเกร็ด จังหวัดนนทบุรี 11120</t>
  </si>
  <si>
    <t>53/1 หมู่ที่ 3 ตำบลเกาะเกร็ด อำเภอปากเกร็ด จังหวัดนนทบุรี 11120</t>
  </si>
  <si>
    <t>55 หมู่ที่ 3  ตำบลเกาะเกร็ด อำเภอปากเกร็ด จังหวัดนนทบุรี 11120</t>
  </si>
  <si>
    <t>ตำบลเกาะเกร็ด อำเภอปากเกร็ด จังหวัดนนทบุรี 11120</t>
  </si>
  <si>
    <t>45 หมู่ที่ 2 ตำบลเกาะเกร็ด อำเภอปากเกร็ด จังหวัดนนทบุรี 11120</t>
  </si>
  <si>
    <t>27 หมู่ที่ 3 ตำบลเกาะเกร็ด อำเภอปากเกร็ด จังหวัดนนทบุรี 11120</t>
  </si>
  <si>
    <t>129/5 หมู่ที่ 1 ตำบลเกาะเกร็ด อำเภอปากเกร็ด จังหวัดนนทบุรี 11120</t>
  </si>
  <si>
    <t>33 หมู่ที่ 3 ตำบลเกาะเกร็ด อำเภอปากเกร็ด จังหวัดนนทบุรี 11120</t>
  </si>
  <si>
    <t>37/4 หมู่ที่ 7 ตำบลท่าอิฐ อำเภอปากเกร็ด จังหวัดนนทบุรี 11120</t>
  </si>
  <si>
    <t>60/1 หมู่ที่ 3  ตำบลเกาะเกร็ด อำเภอปากเกร็ด จังหวัดนนทบุรี 11120</t>
  </si>
  <si>
    <t>59/1 หมู่ที่ 3 ตำบลเกาะเกร็ด อำเภอปากเกร็ด จังหวัดนนทบุรี 11120</t>
  </si>
  <si>
    <t>55 หมู่ที่ 3 ตำบลเกาะเกร็ด อำเภอปากเกร็ด จังหวัดนนทบุรี 11120</t>
  </si>
  <si>
    <t>บ้านบาติก ตำบลเกาะเกร็ด อำเภอปากเกร็ด จังหวัดนนทบุรี 11120</t>
  </si>
  <si>
    <t>54/7 หมู่ที่ 3 ตำบลเกาะเกร็ด อำเภอปากเกร็ด จังหวัดนนทบุรี 11120</t>
  </si>
  <si>
    <t>53 หมู่ 3 ตำบลเกาะเกร็ด อำเภอปากเกร็ด จังหวัดนนทบุรี 11120</t>
  </si>
  <si>
    <t>53 หมู่ที่ 3  ตำบลเกาะเกร็ด อำเภอปากเกร็ด จังหวัดนนทบุรี 11120</t>
  </si>
  <si>
    <t>70 หมู่ที่ 2 ตำบลเกาะเกร็ด อำเภอปากเกร็ด จังหวัดนนทบุรี 11120</t>
  </si>
  <si>
    <t>08 7909 7688</t>
  </si>
  <si>
    <t>09 8382 1286</t>
  </si>
  <si>
    <t>06 2675 2328</t>
  </si>
  <si>
    <t>08 0916 8743</t>
  </si>
  <si>
    <t>09 4321 7111</t>
  </si>
  <si>
    <t>08 5325 9731</t>
  </si>
  <si>
    <t>08 9784 8140</t>
  </si>
  <si>
    <t>09 7063 8960</t>
  </si>
  <si>
    <t>09 5914 5735</t>
  </si>
  <si>
    <t>08 9682 7164</t>
  </si>
  <si>
    <t>08 9784 1434</t>
  </si>
  <si>
    <t>08 7011 7998</t>
  </si>
  <si>
    <t>09 5548 5158</t>
  </si>
  <si>
    <t>09 6616 8700</t>
  </si>
  <si>
    <t>09 9442 6235</t>
  </si>
  <si>
    <t>08 4502 9070</t>
  </si>
  <si>
    <t>09 0709 3595</t>
  </si>
  <si>
    <t xml:space="preserve">หารต้นทุนโครงการต่อคน (งบประมาณ 205,800 บาท/35 คน) </t>
  </si>
  <si>
    <t xml:space="preserve">จำรัส </t>
  </si>
  <si>
    <t xml:space="preserve">วรวุฒ </t>
  </si>
  <si>
    <t xml:space="preserve">โฉมยงค์ </t>
  </si>
  <si>
    <t xml:space="preserve">ลัดดา </t>
  </si>
  <si>
    <t xml:space="preserve">ธนพัฒน์ </t>
  </si>
  <si>
    <t xml:space="preserve">ซบ </t>
  </si>
  <si>
    <t xml:space="preserve">เดช </t>
  </si>
  <si>
    <t>พเยาว์</t>
  </si>
  <si>
    <t xml:space="preserve">บุญช่วย </t>
  </si>
  <si>
    <t>อุษณีย์</t>
  </si>
  <si>
    <t>อุไร</t>
  </si>
  <si>
    <t>ลัดดา</t>
  </si>
  <si>
    <t>สุภาพร</t>
  </si>
  <si>
    <t xml:space="preserve">ทวีศักดิ์ </t>
  </si>
  <si>
    <t xml:space="preserve">ดรุณี </t>
  </si>
  <si>
    <t xml:space="preserve">อรุชา </t>
  </si>
  <si>
    <t>พัชรพร</t>
  </si>
  <si>
    <t>ศศินา</t>
  </si>
  <si>
    <t xml:space="preserve">อี๊ด </t>
  </si>
  <si>
    <t xml:space="preserve">กัลยารัตน์ </t>
  </si>
  <si>
    <t xml:space="preserve">ชลธิชา </t>
  </si>
  <si>
    <t xml:space="preserve">มูนะ </t>
  </si>
  <si>
    <t xml:space="preserve">อรุณวรรณ </t>
  </si>
  <si>
    <t>รายชื่อผู้เข้าร่วมโครงการพัฒนาผลิตภัณฑ์ผ้าบาติกและดอกไม้ใยบัว เพื่อยกระดับการท่องเที่ยวของชุมชนในตำบล เกาะเกร็ด จังหวัดนนทบุรี ปีที่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</si>
</sst>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0000000000"/>
  </numFmts>
  <fonts count="2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sz val="16"/>
      <name val="CordiaUPC"/>
      <family val="2"/>
    </font>
    <font>
      <b/>
      <sz val="16"/>
      <name val="CordiaUPC"/>
      <family val="2"/>
    </font>
    <font>
      <b/>
      <sz val="18"/>
      <name val="CordiaUPC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23"/>
      <name val="TH SarabunPSK"/>
      <family val="2"/>
    </font>
    <font>
      <b/>
      <sz val="16"/>
      <color indexed="17"/>
      <name val="TH SarabunPSK"/>
      <family val="2"/>
    </font>
    <font>
      <b/>
      <sz val="18"/>
      <name val="TH SarabunPSK"/>
      <family val="2"/>
    </font>
    <font>
      <b/>
      <sz val="2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name val="TH Sarabun New"/>
      <family val="2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8"/>
      <name val="TH Sarabun New"/>
      <family val="2"/>
    </font>
    <font>
      <sz val="14"/>
      <name val="TH Sarabun New"/>
      <family val="2"/>
    </font>
    <font>
      <b/>
      <sz val="16"/>
      <color indexed="17"/>
      <name val="TH Sarabun New"/>
      <family val="2"/>
    </font>
    <font>
      <sz val="14"/>
      <color theme="1"/>
      <name val="TH Sarabun Ne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8" borderId="2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2" fontId="7" fillId="4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/>
    <xf numFmtId="4" fontId="7" fillId="0" borderId="1" xfId="0" applyNumberFormat="1" applyFont="1" applyBorder="1"/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Border="1"/>
    <xf numFmtId="0" fontId="7" fillId="0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2" fontId="10" fillId="5" borderId="0" xfId="0" applyNumberFormat="1" applyFont="1" applyFill="1" applyAlignment="1">
      <alignment horizontal="center"/>
    </xf>
    <xf numFmtId="4" fontId="10" fillId="10" borderId="0" xfId="0" applyNumberFormat="1" applyFont="1" applyFill="1" applyAlignment="1">
      <alignment horizontal="center"/>
    </xf>
    <xf numFmtId="0" fontId="10" fillId="1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11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43" fontId="15" fillId="0" borderId="1" xfId="3" applyFont="1" applyBorder="1" applyAlignment="1">
      <alignment horizontal="center" vertical="top"/>
    </xf>
    <xf numFmtId="0" fontId="19" fillId="0" borderId="0" xfId="0" applyFont="1" applyFill="1" applyAlignment="1">
      <alignment vertical="center"/>
    </xf>
    <xf numFmtId="49" fontId="17" fillId="0" borderId="1" xfId="1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20" fillId="0" borderId="0" xfId="0" applyFont="1" applyFill="1"/>
    <xf numFmtId="0" fontId="19" fillId="0" borderId="1" xfId="0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vertical="top" wrapText="1"/>
    </xf>
    <xf numFmtId="187" fontId="19" fillId="0" borderId="0" xfId="0" applyNumberFormat="1" applyFont="1" applyFill="1" applyAlignment="1">
      <alignment horizontal="center" vertical="top"/>
    </xf>
    <xf numFmtId="0" fontId="17" fillId="0" borderId="1" xfId="0" applyFont="1" applyFill="1" applyBorder="1" applyAlignment="1">
      <alignment vertical="top"/>
    </xf>
    <xf numFmtId="187" fontId="19" fillId="0" borderId="1" xfId="0" applyNumberFormat="1" applyFont="1" applyFill="1" applyBorder="1" applyAlignment="1">
      <alignment horizontal="center" vertical="top"/>
    </xf>
    <xf numFmtId="0" fontId="20" fillId="0" borderId="0" xfId="0" applyFont="1"/>
    <xf numFmtId="0" fontId="17" fillId="2" borderId="1" xfId="0" applyFont="1" applyFill="1" applyBorder="1" applyAlignment="1">
      <alignment horizontal="center" vertical="center"/>
    </xf>
    <xf numFmtId="0" fontId="17" fillId="12" borderId="0" xfId="0" applyFont="1" applyFill="1" applyBorder="1"/>
    <xf numFmtId="0" fontId="20" fillId="0" borderId="0" xfId="0" applyFont="1" applyBorder="1"/>
    <xf numFmtId="0" fontId="20" fillId="0" borderId="0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1" xfId="0" applyFont="1" applyBorder="1" applyAlignment="1">
      <alignment horizontal="center"/>
    </xf>
    <xf numFmtId="0" fontId="22" fillId="9" borderId="1" xfId="0" applyFont="1" applyFill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0" fontId="23" fillId="0" borderId="1" xfId="0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17" fillId="0" borderId="1" xfId="0" applyNumberFormat="1" applyFont="1" applyFill="1" applyBorder="1" applyAlignment="1">
      <alignment horizontal="center"/>
    </xf>
    <xf numFmtId="3" fontId="17" fillId="0" borderId="1" xfId="0" applyNumberFormat="1" applyFont="1" applyBorder="1"/>
    <xf numFmtId="2" fontId="21" fillId="5" borderId="0" xfId="0" applyNumberFormat="1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4" fontId="21" fillId="10" borderId="0" xfId="0" applyNumberFormat="1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4" fontId="17" fillId="0" borderId="8" xfId="0" applyNumberFormat="1" applyFont="1" applyBorder="1"/>
    <xf numFmtId="0" fontId="24" fillId="0" borderId="7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43" fontId="20" fillId="0" borderId="0" xfId="3" applyFont="1" applyFill="1"/>
    <xf numFmtId="0" fontId="18" fillId="0" borderId="2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center" vertical="center" wrapText="1"/>
    </xf>
    <xf numFmtId="187" fontId="18" fillId="0" borderId="1" xfId="1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top" wrapText="1"/>
    </xf>
    <xf numFmtId="0" fontId="21" fillId="5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8" fillId="11" borderId="7" xfId="0" applyFont="1" applyFill="1" applyBorder="1" applyAlignment="1">
      <alignment horizontal="center" vertical="top" wrapText="1"/>
    </xf>
    <xf numFmtId="0" fontId="18" fillId="11" borderId="10" xfId="0" applyFont="1" applyFill="1" applyBorder="1" applyAlignment="1">
      <alignment horizontal="center" vertical="top" wrapText="1"/>
    </xf>
    <xf numFmtId="0" fontId="18" fillId="11" borderId="8" xfId="0" applyFont="1" applyFill="1" applyBorder="1" applyAlignment="1">
      <alignment horizontal="center" vertical="top" wrapText="1"/>
    </xf>
    <xf numFmtId="0" fontId="18" fillId="11" borderId="7" xfId="0" applyFont="1" applyFill="1" applyBorder="1" applyAlignment="1">
      <alignment horizontal="center" vertical="top"/>
    </xf>
    <xf numFmtId="0" fontId="18" fillId="11" borderId="10" xfId="0" applyFont="1" applyFill="1" applyBorder="1" applyAlignment="1">
      <alignment horizontal="center" vertical="top"/>
    </xf>
    <xf numFmtId="0" fontId="18" fillId="11" borderId="8" xfId="0" applyFont="1" applyFill="1" applyBorder="1" applyAlignment="1">
      <alignment horizontal="center" vertical="top"/>
    </xf>
    <xf numFmtId="0" fontId="18" fillId="2" borderId="9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/>
    </xf>
    <xf numFmtId="0" fontId="18" fillId="11" borderId="9" xfId="0" applyFont="1" applyFill="1" applyBorder="1" applyAlignment="1">
      <alignment horizontal="center" vertical="top" wrapText="1"/>
    </xf>
    <xf numFmtId="0" fontId="18" fillId="11" borderId="6" xfId="0" applyFont="1" applyFill="1" applyBorder="1" applyAlignment="1">
      <alignment horizontal="center" vertical="top" wrapText="1"/>
    </xf>
    <xf numFmtId="0" fontId="18" fillId="11" borderId="1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0" fillId="10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3" fillId="11" borderId="7" xfId="0" applyFont="1" applyFill="1" applyBorder="1" applyAlignment="1">
      <alignment horizontal="center" vertical="top"/>
    </xf>
    <xf numFmtId="0" fontId="3" fillId="11" borderId="10" xfId="0" applyFont="1" applyFill="1" applyBorder="1" applyAlignment="1">
      <alignment horizontal="center" vertical="top"/>
    </xf>
    <xf numFmtId="0" fontId="3" fillId="11" borderId="8" xfId="0" applyFont="1" applyFill="1" applyBorder="1" applyAlignment="1">
      <alignment horizontal="center" vertical="top"/>
    </xf>
    <xf numFmtId="0" fontId="6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</cellXfs>
  <cellStyles count="4">
    <cellStyle name="Comma" xfId="3" builtinId="3"/>
    <cellStyle name="Normal" xfId="0" builtinId="0"/>
    <cellStyle name="Normal 2" xfId="1" xr:uid="{00000000-0005-0000-0000-000000000000}"/>
    <cellStyle name="ปกติ 2" xfId="2" xr:uid="{00000000-0005-0000-0000-000002000000}"/>
  </cellStyles>
  <dxfs count="2">
    <dxf>
      <border>
        <vertical style="thin">
          <color auto="1"/>
        </vertical>
        <horizontal style="thin">
          <color auto="1"/>
        </horizontal>
      </border>
    </dxf>
    <dxf>
      <border>
        <bottom style="thin">
          <color auto="1"/>
        </bottom>
      </border>
    </dxf>
  </dxfs>
  <tableStyles count="2" defaultTableStyle="TableStyleMedium2" defaultPivotStyle="PivotStyleLight16">
    <tableStyle name="แบบตาราง 1" pivot="0" count="1" xr9:uid="{00000000-0011-0000-FFFF-FFFF00000000}">
      <tableStyleElement type="wholeTable" dxfId="1"/>
    </tableStyle>
    <tableStyle name="แบบตาราง 2" pivot="0" count="1" xr9:uid="{00000000-0011-0000-FFFF-FFFF01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1"/>
  <sheetViews>
    <sheetView tabSelected="1" view="pageBreakPreview" zoomScale="86" zoomScaleNormal="86" zoomScaleSheetLayoutView="86" workbookViewId="0">
      <selection sqref="A1:F1"/>
    </sheetView>
  </sheetViews>
  <sheetFormatPr defaultColWidth="9" defaultRowHeight="24.6" x14ac:dyDescent="0.25"/>
  <cols>
    <col min="1" max="1" width="5.3984375" style="59" customWidth="1"/>
    <col min="2" max="2" width="14.3984375" style="58" customWidth="1"/>
    <col min="3" max="4" width="21.3984375" style="59" customWidth="1"/>
    <col min="5" max="5" width="50.09765625" style="60" customWidth="1"/>
    <col min="6" max="6" width="14.09765625" style="61" customWidth="1"/>
    <col min="7" max="16384" width="9" style="53"/>
  </cols>
  <sheetData>
    <row r="1" spans="1:6" x14ac:dyDescent="0.25">
      <c r="A1" s="93" t="s">
        <v>207</v>
      </c>
      <c r="B1" s="93"/>
      <c r="C1" s="93"/>
      <c r="D1" s="93"/>
      <c r="E1" s="93"/>
      <c r="F1" s="93"/>
    </row>
    <row r="2" spans="1:6" ht="21" customHeight="1" x14ac:dyDescent="0.25">
      <c r="A2" s="94" t="s">
        <v>0</v>
      </c>
      <c r="B2" s="94" t="s">
        <v>4</v>
      </c>
      <c r="C2" s="96" t="s">
        <v>6</v>
      </c>
      <c r="D2" s="96" t="s">
        <v>5</v>
      </c>
      <c r="E2" s="97" t="s">
        <v>1</v>
      </c>
      <c r="F2" s="95" t="s">
        <v>7</v>
      </c>
    </row>
    <row r="3" spans="1:6" ht="21" customHeight="1" x14ac:dyDescent="0.25">
      <c r="A3" s="94"/>
      <c r="B3" s="94"/>
      <c r="C3" s="96"/>
      <c r="D3" s="96"/>
      <c r="E3" s="97"/>
      <c r="F3" s="95"/>
    </row>
    <row r="4" spans="1:6" ht="43.5" customHeight="1" x14ac:dyDescent="0.25">
      <c r="A4" s="94"/>
      <c r="B4" s="94"/>
      <c r="C4" s="96"/>
      <c r="D4" s="96"/>
      <c r="E4" s="97"/>
      <c r="F4" s="95"/>
    </row>
    <row r="5" spans="1:6" x14ac:dyDescent="0.25">
      <c r="A5" s="54" t="s">
        <v>60</v>
      </c>
      <c r="B5" s="62" t="s">
        <v>57</v>
      </c>
      <c r="C5" s="57" t="s">
        <v>88</v>
      </c>
      <c r="D5" s="57" t="s">
        <v>89</v>
      </c>
      <c r="E5" s="55" t="s">
        <v>156</v>
      </c>
      <c r="F5" s="63" t="s">
        <v>166</v>
      </c>
    </row>
    <row r="6" spans="1:6" x14ac:dyDescent="0.25">
      <c r="A6" s="54"/>
      <c r="B6" s="62"/>
      <c r="C6" s="57"/>
      <c r="D6" s="57"/>
      <c r="E6" s="55"/>
      <c r="F6" s="63"/>
    </row>
    <row r="7" spans="1:6" ht="24" customHeight="1" x14ac:dyDescent="0.25">
      <c r="A7" s="54" t="s">
        <v>61</v>
      </c>
      <c r="B7" s="62" t="s">
        <v>57</v>
      </c>
      <c r="C7" s="57" t="s">
        <v>112</v>
      </c>
      <c r="D7" s="57" t="s">
        <v>111</v>
      </c>
      <c r="E7" s="55" t="s">
        <v>157</v>
      </c>
      <c r="F7" s="63" t="s">
        <v>167</v>
      </c>
    </row>
    <row r="8" spans="1:6" x14ac:dyDescent="0.25">
      <c r="A8" s="54"/>
      <c r="B8" s="62"/>
      <c r="C8" s="57"/>
      <c r="D8" s="57"/>
      <c r="E8" s="55"/>
      <c r="F8" s="63"/>
    </row>
    <row r="9" spans="1:6" ht="24" customHeight="1" x14ac:dyDescent="0.25">
      <c r="A9" s="54" t="s">
        <v>62</v>
      </c>
      <c r="B9" s="62" t="s">
        <v>57</v>
      </c>
      <c r="C9" s="57" t="s">
        <v>113</v>
      </c>
      <c r="D9" s="57" t="s">
        <v>110</v>
      </c>
      <c r="E9" s="55" t="s">
        <v>158</v>
      </c>
      <c r="F9" s="63" t="s">
        <v>168</v>
      </c>
    </row>
    <row r="10" spans="1:6" x14ac:dyDescent="0.25">
      <c r="A10" s="54"/>
      <c r="B10" s="62"/>
      <c r="C10" s="57"/>
      <c r="D10" s="57"/>
      <c r="E10" s="55"/>
      <c r="F10" s="63"/>
    </row>
    <row r="11" spans="1:6" ht="24" customHeight="1" x14ac:dyDescent="0.25">
      <c r="A11" s="54" t="s">
        <v>63</v>
      </c>
      <c r="B11" s="62" t="s">
        <v>57</v>
      </c>
      <c r="C11" s="57" t="s">
        <v>114</v>
      </c>
      <c r="D11" s="57" t="s">
        <v>110</v>
      </c>
      <c r="E11" s="55" t="s">
        <v>159</v>
      </c>
      <c r="F11" s="63" t="s">
        <v>59</v>
      </c>
    </row>
    <row r="12" spans="1:6" x14ac:dyDescent="0.25">
      <c r="A12" s="54"/>
      <c r="B12" s="62"/>
      <c r="C12" s="57"/>
      <c r="D12" s="57"/>
      <c r="E12" s="55"/>
      <c r="F12" s="63"/>
    </row>
    <row r="13" spans="1:6" x14ac:dyDescent="0.25">
      <c r="A13" s="54" t="s">
        <v>64</v>
      </c>
      <c r="B13" s="62" t="s">
        <v>57</v>
      </c>
      <c r="C13" s="57" t="s">
        <v>115</v>
      </c>
      <c r="D13" s="57" t="s">
        <v>104</v>
      </c>
      <c r="E13" s="55" t="s">
        <v>160</v>
      </c>
      <c r="F13" s="63" t="s">
        <v>59</v>
      </c>
    </row>
    <row r="14" spans="1:6" ht="24" customHeight="1" x14ac:dyDescent="0.25">
      <c r="A14" s="54"/>
      <c r="B14" s="62"/>
      <c r="C14" s="57"/>
      <c r="D14" s="57"/>
      <c r="E14" s="55"/>
      <c r="F14" s="63"/>
    </row>
    <row r="15" spans="1:6" x14ac:dyDescent="0.25">
      <c r="A15" s="54" t="s">
        <v>65</v>
      </c>
      <c r="B15" s="62" t="s">
        <v>58</v>
      </c>
      <c r="C15" s="57" t="s">
        <v>116</v>
      </c>
      <c r="D15" s="57" t="s">
        <v>109</v>
      </c>
      <c r="E15" s="55" t="s">
        <v>152</v>
      </c>
      <c r="F15" s="63" t="s">
        <v>169</v>
      </c>
    </row>
    <row r="16" spans="1:6" ht="24" customHeight="1" x14ac:dyDescent="0.25">
      <c r="A16" s="54"/>
      <c r="B16" s="62"/>
      <c r="C16" s="57"/>
      <c r="D16" s="57"/>
      <c r="E16" s="55"/>
      <c r="F16" s="63"/>
    </row>
    <row r="17" spans="1:6" x14ac:dyDescent="0.25">
      <c r="A17" s="54" t="s">
        <v>66</v>
      </c>
      <c r="B17" s="62" t="s">
        <v>57</v>
      </c>
      <c r="C17" s="57" t="s">
        <v>117</v>
      </c>
      <c r="D17" s="57" t="s">
        <v>108</v>
      </c>
      <c r="E17" s="55" t="s">
        <v>161</v>
      </c>
      <c r="F17" s="63" t="s">
        <v>170</v>
      </c>
    </row>
    <row r="18" spans="1:6" x14ac:dyDescent="0.25">
      <c r="A18" s="54"/>
      <c r="B18" s="62"/>
      <c r="C18" s="57"/>
      <c r="D18" s="57"/>
      <c r="E18" s="55"/>
      <c r="F18" s="63"/>
    </row>
    <row r="19" spans="1:6" ht="24" customHeight="1" x14ac:dyDescent="0.25">
      <c r="A19" s="54" t="s">
        <v>67</v>
      </c>
      <c r="B19" s="62" t="s">
        <v>57</v>
      </c>
      <c r="C19" s="57" t="s">
        <v>118</v>
      </c>
      <c r="D19" s="57" t="s">
        <v>107</v>
      </c>
      <c r="E19" s="55" t="s">
        <v>165</v>
      </c>
      <c r="F19" s="63" t="s">
        <v>171</v>
      </c>
    </row>
    <row r="20" spans="1:6" x14ac:dyDescent="0.25">
      <c r="A20" s="54"/>
      <c r="B20" s="62"/>
      <c r="C20" s="57"/>
      <c r="D20" s="57"/>
      <c r="E20" s="55"/>
      <c r="F20" s="63"/>
    </row>
    <row r="21" spans="1:6" ht="49.2" x14ac:dyDescent="0.25">
      <c r="A21" s="54" t="s">
        <v>68</v>
      </c>
      <c r="B21" s="62" t="s">
        <v>52</v>
      </c>
      <c r="C21" s="57" t="s">
        <v>119</v>
      </c>
      <c r="D21" s="57" t="s">
        <v>106</v>
      </c>
      <c r="E21" s="55" t="s">
        <v>162</v>
      </c>
      <c r="F21" s="63" t="s">
        <v>172</v>
      </c>
    </row>
    <row r="22" spans="1:6" ht="24" customHeight="1" x14ac:dyDescent="0.25">
      <c r="A22" s="54"/>
      <c r="B22" s="62"/>
      <c r="C22" s="57"/>
      <c r="D22" s="57"/>
      <c r="E22" s="55"/>
      <c r="F22" s="63"/>
    </row>
    <row r="23" spans="1:6" x14ac:dyDescent="0.25">
      <c r="A23" s="54" t="s">
        <v>69</v>
      </c>
      <c r="B23" s="62" t="s">
        <v>57</v>
      </c>
      <c r="C23" s="57" t="s">
        <v>120</v>
      </c>
      <c r="D23" s="57" t="s">
        <v>105</v>
      </c>
      <c r="E23" s="55" t="s">
        <v>160</v>
      </c>
      <c r="F23" s="63" t="s">
        <v>173</v>
      </c>
    </row>
    <row r="24" spans="1:6" ht="24" customHeight="1" x14ac:dyDescent="0.25">
      <c r="A24" s="54"/>
      <c r="B24" s="62"/>
      <c r="C24" s="57"/>
      <c r="D24" s="57"/>
      <c r="E24" s="55"/>
      <c r="F24" s="63"/>
    </row>
    <row r="25" spans="1:6" x14ac:dyDescent="0.25">
      <c r="A25" s="54" t="s">
        <v>70</v>
      </c>
      <c r="B25" s="62" t="s">
        <v>57</v>
      </c>
      <c r="C25" s="57" t="s">
        <v>121</v>
      </c>
      <c r="D25" s="57" t="s">
        <v>104</v>
      </c>
      <c r="E25" s="55" t="s">
        <v>163</v>
      </c>
      <c r="F25" s="63" t="s">
        <v>174</v>
      </c>
    </row>
    <row r="26" spans="1:6" x14ac:dyDescent="0.25">
      <c r="A26" s="54"/>
      <c r="B26" s="62"/>
      <c r="C26" s="57"/>
      <c r="D26" s="57"/>
      <c r="E26" s="55"/>
      <c r="F26" s="63"/>
    </row>
    <row r="27" spans="1:6" ht="49.2" x14ac:dyDescent="0.25">
      <c r="A27" s="54" t="s">
        <v>71</v>
      </c>
      <c r="B27" s="62" t="s">
        <v>57</v>
      </c>
      <c r="C27" s="57" t="s">
        <v>122</v>
      </c>
      <c r="D27" s="57" t="s">
        <v>104</v>
      </c>
      <c r="E27" s="55" t="s">
        <v>164</v>
      </c>
      <c r="F27" s="63" t="s">
        <v>175</v>
      </c>
    </row>
    <row r="28" spans="1:6" x14ac:dyDescent="0.25">
      <c r="A28" s="54"/>
      <c r="B28" s="62"/>
      <c r="C28" s="57"/>
      <c r="D28" s="57"/>
      <c r="E28" s="55"/>
      <c r="F28" s="63"/>
    </row>
    <row r="29" spans="1:6" ht="49.2" x14ac:dyDescent="0.25">
      <c r="A29" s="54" t="s">
        <v>72</v>
      </c>
      <c r="B29" s="62" t="s">
        <v>58</v>
      </c>
      <c r="C29" s="57" t="s">
        <v>184</v>
      </c>
      <c r="D29" s="57" t="s">
        <v>107</v>
      </c>
      <c r="E29" s="55" t="s">
        <v>147</v>
      </c>
      <c r="F29" s="63" t="s">
        <v>176</v>
      </c>
    </row>
    <row r="30" spans="1:6" x14ac:dyDescent="0.25">
      <c r="A30" s="54"/>
      <c r="B30" s="62"/>
      <c r="C30" s="57"/>
      <c r="D30" s="57"/>
      <c r="E30" s="55"/>
      <c r="F30" s="63"/>
    </row>
    <row r="31" spans="1:6" x14ac:dyDescent="0.25">
      <c r="A31" s="54" t="s">
        <v>73</v>
      </c>
      <c r="B31" s="62" t="s">
        <v>52</v>
      </c>
      <c r="C31" s="57" t="s">
        <v>185</v>
      </c>
      <c r="D31" s="57" t="s">
        <v>123</v>
      </c>
      <c r="E31" s="55" t="s">
        <v>148</v>
      </c>
      <c r="F31" s="63" t="s">
        <v>59</v>
      </c>
    </row>
    <row r="32" spans="1:6" x14ac:dyDescent="0.25">
      <c r="A32" s="54"/>
      <c r="B32" s="62"/>
      <c r="C32" s="57"/>
      <c r="D32" s="57"/>
      <c r="E32" s="55"/>
      <c r="F32" s="63"/>
    </row>
    <row r="33" spans="1:6" ht="29.25" customHeight="1" x14ac:dyDescent="0.25">
      <c r="A33" s="54" t="s">
        <v>74</v>
      </c>
      <c r="B33" s="62" t="s">
        <v>57</v>
      </c>
      <c r="C33" s="57" t="s">
        <v>186</v>
      </c>
      <c r="D33" s="57" t="s">
        <v>110</v>
      </c>
      <c r="E33" s="55" t="s">
        <v>149</v>
      </c>
      <c r="F33" s="63" t="s">
        <v>59</v>
      </c>
    </row>
    <row r="34" spans="1:6" ht="26.25" customHeight="1" x14ac:dyDescent="0.25">
      <c r="A34" s="54"/>
      <c r="B34" s="62"/>
      <c r="C34" s="57"/>
      <c r="D34" s="57"/>
      <c r="E34" s="55"/>
      <c r="F34" s="63"/>
    </row>
    <row r="35" spans="1:6" ht="49.2" x14ac:dyDescent="0.25">
      <c r="A35" s="54" t="s">
        <v>75</v>
      </c>
      <c r="B35" s="62" t="s">
        <v>57</v>
      </c>
      <c r="C35" s="57" t="s">
        <v>187</v>
      </c>
      <c r="D35" s="57" t="s">
        <v>104</v>
      </c>
      <c r="E35" s="55" t="s">
        <v>150</v>
      </c>
      <c r="F35" s="63" t="s">
        <v>177</v>
      </c>
    </row>
    <row r="36" spans="1:6" x14ac:dyDescent="0.25">
      <c r="A36" s="54"/>
      <c r="B36" s="62"/>
      <c r="C36" s="57"/>
      <c r="D36" s="57"/>
      <c r="E36" s="55"/>
      <c r="F36" s="63"/>
    </row>
    <row r="37" spans="1:6" ht="49.2" x14ac:dyDescent="0.25">
      <c r="A37" s="54" t="s">
        <v>76</v>
      </c>
      <c r="B37" s="62" t="s">
        <v>52</v>
      </c>
      <c r="C37" s="57" t="s">
        <v>188</v>
      </c>
      <c r="D37" s="57" t="s">
        <v>124</v>
      </c>
      <c r="E37" s="55" t="s">
        <v>151</v>
      </c>
      <c r="F37" s="63" t="s">
        <v>59</v>
      </c>
    </row>
    <row r="38" spans="1:6" x14ac:dyDescent="0.25">
      <c r="A38" s="54"/>
      <c r="B38" s="62"/>
      <c r="C38" s="57"/>
      <c r="D38" s="57"/>
      <c r="E38" s="55"/>
      <c r="F38" s="63"/>
    </row>
    <row r="39" spans="1:6" x14ac:dyDescent="0.25">
      <c r="A39" s="54" t="s">
        <v>77</v>
      </c>
      <c r="B39" s="62" t="s">
        <v>52</v>
      </c>
      <c r="C39" s="57" t="s">
        <v>189</v>
      </c>
      <c r="D39" s="57" t="s">
        <v>105</v>
      </c>
      <c r="E39" s="55" t="s">
        <v>152</v>
      </c>
      <c r="F39" s="63" t="s">
        <v>59</v>
      </c>
    </row>
    <row r="40" spans="1:6" x14ac:dyDescent="0.25">
      <c r="A40" s="54"/>
      <c r="B40" s="62"/>
      <c r="C40" s="57"/>
      <c r="D40" s="57"/>
      <c r="E40" s="55"/>
      <c r="F40" s="63"/>
    </row>
    <row r="41" spans="1:6" ht="49.2" x14ac:dyDescent="0.25">
      <c r="A41" s="54" t="s">
        <v>78</v>
      </c>
      <c r="B41" s="62" t="s">
        <v>52</v>
      </c>
      <c r="C41" s="57" t="s">
        <v>190</v>
      </c>
      <c r="D41" s="57" t="s">
        <v>104</v>
      </c>
      <c r="E41" s="55" t="s">
        <v>150</v>
      </c>
      <c r="F41" s="63" t="s">
        <v>59</v>
      </c>
    </row>
    <row r="42" spans="1:6" x14ac:dyDescent="0.25">
      <c r="A42" s="54"/>
      <c r="B42" s="62"/>
      <c r="C42" s="57"/>
      <c r="D42" s="57"/>
      <c r="E42" s="55"/>
      <c r="F42" s="63"/>
    </row>
    <row r="43" spans="1:6" x14ac:dyDescent="0.25">
      <c r="A43" s="54" t="s">
        <v>79</v>
      </c>
      <c r="B43" s="62" t="s">
        <v>58</v>
      </c>
      <c r="C43" s="57" t="s">
        <v>191</v>
      </c>
      <c r="D43" s="57" t="s">
        <v>130</v>
      </c>
      <c r="E43" s="55" t="s">
        <v>142</v>
      </c>
      <c r="F43" s="63" t="s">
        <v>59</v>
      </c>
    </row>
    <row r="44" spans="1:6" x14ac:dyDescent="0.25">
      <c r="A44" s="54"/>
      <c r="B44" s="62"/>
      <c r="C44" s="57"/>
      <c r="D44" s="57"/>
      <c r="E44" s="55"/>
      <c r="F44" s="63"/>
    </row>
    <row r="45" spans="1:6" x14ac:dyDescent="0.25">
      <c r="A45" s="54" t="s">
        <v>80</v>
      </c>
      <c r="B45" s="62" t="s">
        <v>52</v>
      </c>
      <c r="C45" s="57" t="s">
        <v>192</v>
      </c>
      <c r="D45" s="57" t="s">
        <v>104</v>
      </c>
      <c r="E45" s="55" t="s">
        <v>142</v>
      </c>
      <c r="F45" s="63" t="s">
        <v>178</v>
      </c>
    </row>
    <row r="46" spans="1:6" x14ac:dyDescent="0.25">
      <c r="A46" s="54"/>
      <c r="B46" s="62"/>
      <c r="C46" s="57"/>
      <c r="D46" s="57"/>
      <c r="E46" s="55"/>
      <c r="F46" s="63"/>
    </row>
    <row r="47" spans="1:6" x14ac:dyDescent="0.25">
      <c r="A47" s="54" t="s">
        <v>90</v>
      </c>
      <c r="B47" s="62" t="s">
        <v>58</v>
      </c>
      <c r="C47" s="57" t="s">
        <v>193</v>
      </c>
      <c r="D47" s="57" t="s">
        <v>129</v>
      </c>
      <c r="E47" s="55" t="s">
        <v>153</v>
      </c>
      <c r="F47" s="63" t="s">
        <v>179</v>
      </c>
    </row>
    <row r="48" spans="1:6" x14ac:dyDescent="0.25">
      <c r="A48" s="54"/>
      <c r="B48" s="62"/>
      <c r="C48" s="57"/>
      <c r="D48" s="57"/>
      <c r="E48" s="55"/>
      <c r="F48" s="63"/>
    </row>
    <row r="49" spans="1:6" x14ac:dyDescent="0.25">
      <c r="A49" s="54" t="s">
        <v>91</v>
      </c>
      <c r="B49" s="62" t="s">
        <v>58</v>
      </c>
      <c r="C49" s="57" t="s">
        <v>194</v>
      </c>
      <c r="D49" s="57" t="s">
        <v>128</v>
      </c>
      <c r="E49" s="55" t="s">
        <v>141</v>
      </c>
      <c r="F49" s="63" t="s">
        <v>59</v>
      </c>
    </row>
    <row r="50" spans="1:6" x14ac:dyDescent="0.25">
      <c r="A50" s="54"/>
      <c r="B50" s="62"/>
      <c r="C50" s="57"/>
      <c r="D50" s="57"/>
      <c r="E50" s="55"/>
      <c r="F50" s="63"/>
    </row>
    <row r="51" spans="1:6" ht="49.2" x14ac:dyDescent="0.25">
      <c r="A51" s="54" t="s">
        <v>92</v>
      </c>
      <c r="B51" s="62" t="s">
        <v>58</v>
      </c>
      <c r="C51" s="57" t="s">
        <v>195</v>
      </c>
      <c r="D51" s="57" t="s">
        <v>127</v>
      </c>
      <c r="E51" s="55" t="s">
        <v>146</v>
      </c>
      <c r="F51" s="63" t="s">
        <v>59</v>
      </c>
    </row>
    <row r="52" spans="1:6" x14ac:dyDescent="0.25">
      <c r="A52" s="54"/>
      <c r="B52" s="62"/>
      <c r="C52" s="57"/>
      <c r="D52" s="57"/>
      <c r="E52" s="55"/>
      <c r="F52" s="63"/>
    </row>
    <row r="53" spans="1:6" x14ac:dyDescent="0.25">
      <c r="A53" s="54" t="s">
        <v>93</v>
      </c>
      <c r="B53" s="62" t="s">
        <v>57</v>
      </c>
      <c r="C53" s="57" t="s">
        <v>196</v>
      </c>
      <c r="D53" s="57" t="s">
        <v>126</v>
      </c>
      <c r="E53" s="55" t="s">
        <v>154</v>
      </c>
      <c r="F53" s="63" t="s">
        <v>180</v>
      </c>
    </row>
    <row r="54" spans="1:6" x14ac:dyDescent="0.25">
      <c r="A54" s="54"/>
      <c r="B54" s="62"/>
      <c r="C54" s="57"/>
      <c r="D54" s="57"/>
      <c r="E54" s="55"/>
      <c r="F54" s="63"/>
    </row>
    <row r="55" spans="1:6" ht="49.2" x14ac:dyDescent="0.25">
      <c r="A55" s="54" t="s">
        <v>94</v>
      </c>
      <c r="B55" s="62" t="s">
        <v>52</v>
      </c>
      <c r="C55" s="57" t="s">
        <v>197</v>
      </c>
      <c r="D55" s="57" t="s">
        <v>125</v>
      </c>
      <c r="E55" s="55" t="s">
        <v>155</v>
      </c>
      <c r="F55" s="63" t="s">
        <v>59</v>
      </c>
    </row>
    <row r="56" spans="1:6" x14ac:dyDescent="0.25">
      <c r="A56" s="54"/>
      <c r="B56" s="62"/>
      <c r="C56" s="57"/>
      <c r="D56" s="57"/>
      <c r="E56" s="55"/>
      <c r="F56" s="63"/>
    </row>
    <row r="57" spans="1:6" ht="49.2" x14ac:dyDescent="0.25">
      <c r="A57" s="54" t="s">
        <v>95</v>
      </c>
      <c r="B57" s="62" t="s">
        <v>58</v>
      </c>
      <c r="C57" s="57" t="s">
        <v>198</v>
      </c>
      <c r="D57" s="57" t="s">
        <v>132</v>
      </c>
      <c r="E57" s="55" t="s">
        <v>146</v>
      </c>
      <c r="F57" s="63" t="s">
        <v>59</v>
      </c>
    </row>
    <row r="58" spans="1:6" x14ac:dyDescent="0.25">
      <c r="A58" s="54"/>
      <c r="B58" s="62"/>
      <c r="C58" s="57"/>
      <c r="D58" s="57"/>
      <c r="E58" s="55"/>
      <c r="F58" s="63"/>
    </row>
    <row r="59" spans="1:6" ht="49.2" x14ac:dyDescent="0.25">
      <c r="A59" s="54" t="s">
        <v>96</v>
      </c>
      <c r="B59" s="62" t="s">
        <v>52</v>
      </c>
      <c r="C59" s="57" t="s">
        <v>199</v>
      </c>
      <c r="D59" s="57" t="s">
        <v>131</v>
      </c>
      <c r="E59" s="55" t="s">
        <v>146</v>
      </c>
      <c r="F59" s="63" t="s">
        <v>59</v>
      </c>
    </row>
    <row r="60" spans="1:6" x14ac:dyDescent="0.25">
      <c r="A60" s="54"/>
      <c r="B60" s="62"/>
      <c r="C60" s="57"/>
      <c r="D60" s="57"/>
      <c r="E60" s="55"/>
      <c r="F60" s="63"/>
    </row>
    <row r="61" spans="1:6" ht="49.2" x14ac:dyDescent="0.25">
      <c r="A61" s="54" t="s">
        <v>97</v>
      </c>
      <c r="B61" s="62" t="s">
        <v>58</v>
      </c>
      <c r="C61" s="57" t="s">
        <v>200</v>
      </c>
      <c r="D61" s="57" t="s">
        <v>133</v>
      </c>
      <c r="E61" s="55" t="s">
        <v>139</v>
      </c>
      <c r="F61" s="63" t="s">
        <v>59</v>
      </c>
    </row>
    <row r="62" spans="1:6" x14ac:dyDescent="0.25">
      <c r="A62" s="54"/>
      <c r="B62" s="62"/>
      <c r="C62" s="57"/>
      <c r="D62" s="57"/>
      <c r="E62" s="55"/>
      <c r="F62" s="63"/>
    </row>
    <row r="63" spans="1:6" ht="49.2" x14ac:dyDescent="0.25">
      <c r="A63" s="54" t="s">
        <v>98</v>
      </c>
      <c r="B63" s="62" t="s">
        <v>58</v>
      </c>
      <c r="C63" s="57" t="s">
        <v>201</v>
      </c>
      <c r="D63" s="57" t="s">
        <v>134</v>
      </c>
      <c r="E63" s="55" t="s">
        <v>140</v>
      </c>
      <c r="F63" s="63" t="s">
        <v>59</v>
      </c>
    </row>
    <row r="64" spans="1:6" x14ac:dyDescent="0.25">
      <c r="A64" s="54"/>
      <c r="B64" s="62"/>
      <c r="C64" s="57"/>
      <c r="D64" s="57"/>
      <c r="E64" s="55"/>
      <c r="F64" s="63"/>
    </row>
    <row r="65" spans="1:6" x14ac:dyDescent="0.25">
      <c r="A65" s="54" t="s">
        <v>99</v>
      </c>
      <c r="B65" s="62" t="s">
        <v>58</v>
      </c>
      <c r="C65" s="57" t="s">
        <v>202</v>
      </c>
      <c r="D65" s="57" t="s">
        <v>135</v>
      </c>
      <c r="E65" s="55" t="s">
        <v>141</v>
      </c>
      <c r="F65" s="63" t="s">
        <v>59</v>
      </c>
    </row>
    <row r="66" spans="1:6" x14ac:dyDescent="0.25">
      <c r="A66" s="54"/>
      <c r="B66" s="62"/>
      <c r="C66" s="57"/>
      <c r="D66" s="57"/>
      <c r="E66" s="55"/>
      <c r="F66" s="63"/>
    </row>
    <row r="67" spans="1:6" ht="49.2" x14ac:dyDescent="0.25">
      <c r="A67" s="54" t="s">
        <v>100</v>
      </c>
      <c r="B67" s="62" t="s">
        <v>58</v>
      </c>
      <c r="C67" s="57" t="s">
        <v>203</v>
      </c>
      <c r="D67" s="57" t="s">
        <v>136</v>
      </c>
      <c r="E67" s="55" t="s">
        <v>145</v>
      </c>
      <c r="F67" s="63" t="s">
        <v>59</v>
      </c>
    </row>
    <row r="68" spans="1:6" x14ac:dyDescent="0.25">
      <c r="A68" s="54"/>
      <c r="B68" s="62"/>
      <c r="C68" s="57"/>
      <c r="D68" s="57"/>
      <c r="E68" s="55"/>
      <c r="F68" s="63"/>
    </row>
    <row r="69" spans="1:6" x14ac:dyDescent="0.25">
      <c r="A69" s="54" t="s">
        <v>101</v>
      </c>
      <c r="B69" s="62" t="s">
        <v>58</v>
      </c>
      <c r="C69" s="57" t="s">
        <v>204</v>
      </c>
      <c r="D69" s="57" t="s">
        <v>137</v>
      </c>
      <c r="E69" s="55" t="s">
        <v>144</v>
      </c>
      <c r="F69" s="63" t="s">
        <v>59</v>
      </c>
    </row>
    <row r="70" spans="1:6" x14ac:dyDescent="0.25">
      <c r="A70" s="54"/>
      <c r="B70" s="62"/>
      <c r="C70" s="57"/>
      <c r="D70" s="57"/>
      <c r="E70" s="55"/>
      <c r="F70" s="63"/>
    </row>
    <row r="71" spans="1:6" x14ac:dyDescent="0.25">
      <c r="A71" s="54" t="s">
        <v>102</v>
      </c>
      <c r="B71" s="62" t="s">
        <v>57</v>
      </c>
      <c r="C71" s="57" t="s">
        <v>205</v>
      </c>
      <c r="D71" s="57" t="s">
        <v>130</v>
      </c>
      <c r="E71" s="55" t="s">
        <v>142</v>
      </c>
      <c r="F71" s="63" t="s">
        <v>181</v>
      </c>
    </row>
    <row r="72" spans="1:6" x14ac:dyDescent="0.25">
      <c r="A72" s="54"/>
      <c r="B72" s="62"/>
      <c r="C72" s="57"/>
      <c r="D72" s="57"/>
      <c r="E72" s="55"/>
      <c r="F72" s="63"/>
    </row>
    <row r="73" spans="1:6" ht="49.2" x14ac:dyDescent="0.25">
      <c r="A73" s="54" t="s">
        <v>103</v>
      </c>
      <c r="B73" s="62" t="s">
        <v>58</v>
      </c>
      <c r="C73" s="57" t="s">
        <v>206</v>
      </c>
      <c r="D73" s="57" t="s">
        <v>138</v>
      </c>
      <c r="E73" s="55" t="s">
        <v>143</v>
      </c>
      <c r="F73" s="63" t="s">
        <v>182</v>
      </c>
    </row>
    <row r="74" spans="1:6" ht="24.75" customHeight="1" x14ac:dyDescent="0.25">
      <c r="A74" s="54"/>
      <c r="B74" s="62"/>
      <c r="C74" s="57"/>
      <c r="D74" s="57"/>
      <c r="E74" s="55"/>
      <c r="F74" s="63"/>
    </row>
    <row r="75" spans="1:6" ht="58.5" customHeight="1" x14ac:dyDescent="0.25">
      <c r="A75" s="53"/>
      <c r="B75" s="53"/>
      <c r="C75" s="53"/>
      <c r="D75" s="53"/>
      <c r="E75" s="53"/>
      <c r="F75" s="53"/>
    </row>
    <row r="76" spans="1:6" ht="58.5" customHeight="1" x14ac:dyDescent="0.25">
      <c r="A76" s="53"/>
      <c r="B76" s="53"/>
      <c r="C76" s="53"/>
      <c r="D76" s="53"/>
      <c r="E76" s="53"/>
      <c r="F76" s="53"/>
    </row>
    <row r="77" spans="1:6" ht="58.5" customHeight="1" x14ac:dyDescent="0.25">
      <c r="A77" s="53"/>
      <c r="B77" s="53"/>
      <c r="C77" s="53"/>
      <c r="D77" s="53"/>
      <c r="E77" s="53"/>
      <c r="F77" s="53"/>
    </row>
    <row r="78" spans="1:6" ht="58.5" customHeight="1" x14ac:dyDescent="0.25">
      <c r="A78" s="53"/>
      <c r="B78" s="53"/>
      <c r="C78" s="53"/>
      <c r="D78" s="53"/>
      <c r="E78" s="53"/>
      <c r="F78" s="53"/>
    </row>
    <row r="79" spans="1:6" ht="58.5" customHeight="1" x14ac:dyDescent="0.25">
      <c r="A79" s="53"/>
      <c r="B79" s="53"/>
      <c r="C79" s="53"/>
      <c r="D79" s="53"/>
      <c r="E79" s="53"/>
      <c r="F79" s="53"/>
    </row>
    <row r="80" spans="1:6" ht="58.5" customHeight="1" x14ac:dyDescent="0.25">
      <c r="A80" s="53"/>
      <c r="B80" s="53"/>
      <c r="C80" s="53"/>
      <c r="D80" s="53"/>
      <c r="E80" s="53"/>
      <c r="F80" s="53"/>
    </row>
    <row r="81" spans="1:6" ht="58.5" customHeight="1" x14ac:dyDescent="0.25">
      <c r="A81" s="53"/>
      <c r="B81" s="53"/>
      <c r="C81" s="53"/>
      <c r="D81" s="53"/>
      <c r="E81" s="53"/>
      <c r="F81" s="53"/>
    </row>
    <row r="82" spans="1:6" ht="58.5" customHeight="1" x14ac:dyDescent="0.25">
      <c r="A82" s="53"/>
      <c r="B82" s="53"/>
      <c r="C82" s="53"/>
      <c r="D82" s="53"/>
      <c r="E82" s="53"/>
      <c r="F82" s="53"/>
    </row>
    <row r="83" spans="1:6" ht="58.5" customHeight="1" x14ac:dyDescent="0.25">
      <c r="A83" s="53"/>
      <c r="B83" s="53"/>
      <c r="C83" s="53"/>
      <c r="D83" s="53"/>
      <c r="E83" s="53"/>
      <c r="F83" s="53"/>
    </row>
    <row r="84" spans="1:6" ht="58.5" customHeight="1" x14ac:dyDescent="0.25">
      <c r="A84" s="53"/>
      <c r="B84" s="53"/>
      <c r="C84" s="53"/>
      <c r="D84" s="53"/>
      <c r="E84" s="53"/>
      <c r="F84" s="53"/>
    </row>
    <row r="85" spans="1:6" ht="58.5" customHeight="1" x14ac:dyDescent="0.25"/>
    <row r="86" spans="1:6" x14ac:dyDescent="0.25">
      <c r="A86" s="53"/>
      <c r="B86" s="53"/>
      <c r="C86" s="53"/>
      <c r="D86" s="53"/>
      <c r="E86" s="53"/>
      <c r="F86" s="53"/>
    </row>
    <row r="87" spans="1:6" x14ac:dyDescent="0.25">
      <c r="A87" s="53"/>
      <c r="B87" s="53"/>
      <c r="C87" s="53"/>
      <c r="D87" s="53"/>
      <c r="E87" s="53"/>
      <c r="F87" s="53"/>
    </row>
    <row r="88" spans="1:6" x14ac:dyDescent="0.25">
      <c r="A88" s="53"/>
      <c r="B88" s="53"/>
      <c r="C88" s="53"/>
      <c r="D88" s="53"/>
      <c r="E88" s="53"/>
      <c r="F88" s="53"/>
    </row>
    <row r="89" spans="1:6" x14ac:dyDescent="0.25">
      <c r="A89" s="53"/>
      <c r="B89" s="53"/>
      <c r="C89" s="53"/>
      <c r="D89" s="53"/>
      <c r="E89" s="53"/>
      <c r="F89" s="53"/>
    </row>
    <row r="90" spans="1:6" x14ac:dyDescent="0.25">
      <c r="A90" s="53"/>
      <c r="B90" s="53"/>
      <c r="C90" s="53"/>
      <c r="D90" s="53"/>
      <c r="E90" s="53"/>
      <c r="F90" s="53"/>
    </row>
    <row r="91" spans="1:6" x14ac:dyDescent="0.25">
      <c r="A91" s="53"/>
      <c r="B91" s="53"/>
      <c r="C91" s="53"/>
      <c r="D91" s="53"/>
      <c r="E91" s="53"/>
      <c r="F91" s="53"/>
    </row>
    <row r="92" spans="1:6" x14ac:dyDescent="0.25">
      <c r="A92" s="53"/>
      <c r="B92" s="53"/>
      <c r="C92" s="53"/>
      <c r="D92" s="53"/>
      <c r="E92" s="53"/>
      <c r="F92" s="53"/>
    </row>
    <row r="93" spans="1:6" x14ac:dyDescent="0.25">
      <c r="A93" s="53"/>
      <c r="B93" s="53"/>
      <c r="C93" s="53"/>
      <c r="D93" s="53"/>
      <c r="E93" s="53"/>
      <c r="F93" s="53"/>
    </row>
    <row r="94" spans="1:6" x14ac:dyDescent="0.25">
      <c r="A94" s="53"/>
      <c r="B94" s="53"/>
      <c r="C94" s="53"/>
      <c r="D94" s="53"/>
      <c r="E94" s="53"/>
      <c r="F94" s="53"/>
    </row>
    <row r="95" spans="1:6" x14ac:dyDescent="0.25">
      <c r="A95" s="53"/>
      <c r="B95" s="53"/>
      <c r="C95" s="53"/>
      <c r="D95" s="53"/>
      <c r="E95" s="53"/>
      <c r="F95" s="53"/>
    </row>
    <row r="96" spans="1:6" x14ac:dyDescent="0.25">
      <c r="A96" s="53"/>
      <c r="B96" s="53"/>
      <c r="C96" s="53"/>
      <c r="D96" s="53"/>
      <c r="E96" s="53"/>
      <c r="F96" s="53"/>
    </row>
    <row r="97" s="53" customFormat="1" x14ac:dyDescent="0.25"/>
    <row r="98" s="53" customFormat="1" x14ac:dyDescent="0.25"/>
    <row r="99" s="53" customFormat="1" x14ac:dyDescent="0.25"/>
    <row r="100" s="53" customFormat="1" x14ac:dyDescent="0.25"/>
    <row r="101" s="53" customFormat="1" x14ac:dyDescent="0.25"/>
    <row r="102" s="53" customFormat="1" x14ac:dyDescent="0.25"/>
    <row r="103" s="53" customFormat="1" x14ac:dyDescent="0.25"/>
    <row r="104" s="53" customFormat="1" ht="24.75" customHeight="1" x14ac:dyDescent="0.25"/>
    <row r="105" s="53" customFormat="1" ht="24" customHeight="1" x14ac:dyDescent="0.25"/>
    <row r="106" s="53" customFormat="1" x14ac:dyDescent="0.25"/>
    <row r="107" s="53" customFormat="1" x14ac:dyDescent="0.25"/>
    <row r="108" s="53" customFormat="1" ht="60.75" customHeight="1" x14ac:dyDescent="0.25"/>
    <row r="109" s="53" customFormat="1" ht="48" customHeight="1" x14ac:dyDescent="0.25"/>
    <row r="110" s="53" customFormat="1" ht="48" customHeight="1" x14ac:dyDescent="0.25"/>
    <row r="111" s="53" customFormat="1" ht="48" customHeight="1" x14ac:dyDescent="0.25"/>
    <row r="112" s="53" customFormat="1" ht="48" customHeight="1" x14ac:dyDescent="0.25"/>
    <row r="113" s="53" customFormat="1" ht="48" customHeight="1" x14ac:dyDescent="0.25"/>
    <row r="114" s="53" customFormat="1" ht="48" customHeight="1" x14ac:dyDescent="0.25"/>
    <row r="115" s="53" customFormat="1" ht="48" customHeight="1" x14ac:dyDescent="0.25"/>
    <row r="116" s="53" customFormat="1" ht="57" customHeight="1" x14ac:dyDescent="0.25"/>
    <row r="117" s="53" customFormat="1" ht="53.25" customHeight="1" x14ac:dyDescent="0.25"/>
    <row r="118" s="53" customFormat="1" ht="52.5" customHeight="1" x14ac:dyDescent="0.25"/>
    <row r="119" s="53" customFormat="1" ht="56.25" customHeight="1" x14ac:dyDescent="0.25"/>
    <row r="120" s="53" customFormat="1" ht="48.75" customHeight="1" x14ac:dyDescent="0.25"/>
    <row r="121" s="53" customFormat="1" ht="56.25" customHeight="1" x14ac:dyDescent="0.25"/>
    <row r="122" s="53" customFormat="1" ht="53.25" customHeight="1" x14ac:dyDescent="0.25"/>
    <row r="123" s="53" customFormat="1" ht="50.25" customHeight="1" x14ac:dyDescent="0.25"/>
    <row r="124" s="53" customFormat="1" ht="54" customHeight="1" x14ac:dyDescent="0.25"/>
    <row r="125" s="53" customFormat="1" ht="56.25" customHeight="1" x14ac:dyDescent="0.25"/>
    <row r="126" s="53" customFormat="1" ht="54.75" customHeight="1" x14ac:dyDescent="0.25"/>
    <row r="127" s="53" customFormat="1" ht="54.75" customHeight="1" x14ac:dyDescent="0.25"/>
    <row r="128" s="53" customFormat="1" ht="52.5" customHeight="1" x14ac:dyDescent="0.25"/>
    <row r="129" s="53" customFormat="1" ht="53.25" customHeight="1" x14ac:dyDescent="0.25"/>
    <row r="130" s="53" customFormat="1" ht="52.5" customHeight="1" x14ac:dyDescent="0.25"/>
    <row r="131" s="53" customFormat="1" ht="50.25" customHeight="1" x14ac:dyDescent="0.25"/>
    <row r="132" s="53" customFormat="1" ht="54.75" customHeight="1" x14ac:dyDescent="0.25"/>
    <row r="133" s="53" customFormat="1" x14ac:dyDescent="0.25"/>
    <row r="134" s="53" customFormat="1" x14ac:dyDescent="0.25"/>
    <row r="135" s="53" customFormat="1" x14ac:dyDescent="0.25"/>
    <row r="136" s="53" customFormat="1" x14ac:dyDescent="0.25"/>
    <row r="137" s="53" customFormat="1" x14ac:dyDescent="0.25"/>
    <row r="138" s="53" customFormat="1" x14ac:dyDescent="0.25"/>
    <row r="139" s="53" customFormat="1" x14ac:dyDescent="0.25"/>
    <row r="140" s="53" customFormat="1" x14ac:dyDescent="0.25"/>
    <row r="141" s="53" customFormat="1" x14ac:dyDescent="0.25"/>
    <row r="142" s="53" customFormat="1" x14ac:dyDescent="0.25"/>
    <row r="143" s="53" customFormat="1" x14ac:dyDescent="0.25"/>
    <row r="144" s="53" customFormat="1" x14ac:dyDescent="0.25"/>
    <row r="145" s="53" customFormat="1" x14ac:dyDescent="0.25"/>
    <row r="146" s="53" customFormat="1" x14ac:dyDescent="0.25"/>
    <row r="147" s="53" customFormat="1" x14ac:dyDescent="0.25"/>
    <row r="148" s="53" customFormat="1" x14ac:dyDescent="0.25"/>
    <row r="149" s="53" customFormat="1" x14ac:dyDescent="0.25"/>
    <row r="150" s="53" customFormat="1" x14ac:dyDescent="0.25"/>
    <row r="151" s="53" customFormat="1" x14ac:dyDescent="0.25"/>
    <row r="152" s="53" customFormat="1" x14ac:dyDescent="0.25"/>
    <row r="153" s="53" customFormat="1" x14ac:dyDescent="0.25"/>
    <row r="154" s="53" customFormat="1" x14ac:dyDescent="0.25"/>
    <row r="155" s="53" customFormat="1" x14ac:dyDescent="0.25"/>
    <row r="156" s="53" customFormat="1" x14ac:dyDescent="0.25"/>
    <row r="157" s="53" customFormat="1" x14ac:dyDescent="0.25"/>
    <row r="158" s="53" customFormat="1" x14ac:dyDescent="0.25"/>
    <row r="159" s="53" customFormat="1" x14ac:dyDescent="0.25"/>
    <row r="160" s="53" customFormat="1" x14ac:dyDescent="0.25"/>
    <row r="161" s="53" customFormat="1" x14ac:dyDescent="0.25"/>
    <row r="162" s="53" customFormat="1" x14ac:dyDescent="0.25"/>
    <row r="163" s="53" customFormat="1" x14ac:dyDescent="0.25"/>
    <row r="164" s="53" customFormat="1" x14ac:dyDescent="0.25"/>
    <row r="165" s="53" customFormat="1" x14ac:dyDescent="0.25"/>
    <row r="166" s="53" customFormat="1" x14ac:dyDescent="0.25"/>
    <row r="167" s="53" customFormat="1" x14ac:dyDescent="0.25"/>
    <row r="168" s="53" customFormat="1" x14ac:dyDescent="0.25"/>
    <row r="169" s="53" customFormat="1" x14ac:dyDescent="0.25"/>
    <row r="170" s="53" customFormat="1" x14ac:dyDescent="0.25"/>
    <row r="171" s="53" customFormat="1" x14ac:dyDescent="0.25"/>
    <row r="172" s="53" customFormat="1" x14ac:dyDescent="0.25"/>
    <row r="173" s="53" customFormat="1" x14ac:dyDescent="0.25"/>
    <row r="174" s="53" customFormat="1" ht="47.25" customHeight="1" x14ac:dyDescent="0.25"/>
    <row r="175" s="53" customFormat="1" x14ac:dyDescent="0.25"/>
    <row r="176" s="53" customFormat="1" ht="48.75" customHeight="1" x14ac:dyDescent="0.25"/>
    <row r="177" s="53" customFormat="1" x14ac:dyDescent="0.25"/>
    <row r="178" s="53" customFormat="1" x14ac:dyDescent="0.25"/>
    <row r="179" s="53" customFormat="1" ht="24.75" customHeight="1" x14ac:dyDescent="0.25"/>
    <row r="180" s="53" customFormat="1" x14ac:dyDescent="0.25"/>
    <row r="181" s="53" customFormat="1" x14ac:dyDescent="0.25"/>
    <row r="182" s="53" customFormat="1" x14ac:dyDescent="0.25"/>
    <row r="183" s="53" customFormat="1" x14ac:dyDescent="0.25"/>
    <row r="184" s="53" customFormat="1" x14ac:dyDescent="0.25"/>
    <row r="185" s="53" customFormat="1" x14ac:dyDescent="0.25"/>
    <row r="186" s="53" customFormat="1" x14ac:dyDescent="0.25"/>
    <row r="187" s="53" customFormat="1" x14ac:dyDescent="0.25"/>
    <row r="188" s="53" customFormat="1" x14ac:dyDescent="0.25"/>
    <row r="189" s="53" customFormat="1" x14ac:dyDescent="0.25"/>
    <row r="190" s="53" customFormat="1" x14ac:dyDescent="0.25"/>
    <row r="191" s="53" customFormat="1" x14ac:dyDescent="0.25"/>
    <row r="192" s="53" customFormat="1" x14ac:dyDescent="0.25"/>
    <row r="193" s="53" customFormat="1" x14ac:dyDescent="0.25"/>
    <row r="194" s="53" customFormat="1" x14ac:dyDescent="0.25"/>
    <row r="195" s="53" customFormat="1" x14ac:dyDescent="0.25"/>
    <row r="196" s="53" customFormat="1" x14ac:dyDescent="0.25"/>
    <row r="197" s="53" customFormat="1" x14ac:dyDescent="0.25"/>
    <row r="198" s="53" customFormat="1" x14ac:dyDescent="0.25"/>
    <row r="199" s="53" customFormat="1" x14ac:dyDescent="0.25"/>
    <row r="200" s="53" customFormat="1" x14ac:dyDescent="0.25"/>
    <row r="201" s="53" customFormat="1" x14ac:dyDescent="0.25"/>
    <row r="202" s="53" customFormat="1" x14ac:dyDescent="0.25"/>
    <row r="203" s="53" customFormat="1" x14ac:dyDescent="0.25"/>
    <row r="204" s="53" customFormat="1" x14ac:dyDescent="0.25"/>
    <row r="205" s="53" customFormat="1" x14ac:dyDescent="0.25"/>
    <row r="206" s="53" customFormat="1" x14ac:dyDescent="0.25"/>
    <row r="207" s="53" customFormat="1" x14ac:dyDescent="0.25"/>
    <row r="208" s="53" customFormat="1" x14ac:dyDescent="0.25"/>
    <row r="209" s="53" customFormat="1" x14ac:dyDescent="0.25"/>
    <row r="210" s="53" customFormat="1" x14ac:dyDescent="0.25"/>
    <row r="211" s="53" customFormat="1" x14ac:dyDescent="0.25"/>
    <row r="212" s="53" customFormat="1" x14ac:dyDescent="0.25"/>
    <row r="213" s="53" customFormat="1" x14ac:dyDescent="0.25"/>
    <row r="214" s="53" customFormat="1" x14ac:dyDescent="0.25"/>
    <row r="215" s="53" customFormat="1" x14ac:dyDescent="0.25"/>
    <row r="216" s="53" customFormat="1" x14ac:dyDescent="0.25"/>
    <row r="217" s="53" customFormat="1" x14ac:dyDescent="0.25"/>
    <row r="218" s="53" customFormat="1" x14ac:dyDescent="0.25"/>
    <row r="219" s="53" customFormat="1" x14ac:dyDescent="0.25"/>
    <row r="220" s="53" customFormat="1" x14ac:dyDescent="0.25"/>
    <row r="221" s="53" customFormat="1" x14ac:dyDescent="0.25"/>
    <row r="222" s="53" customFormat="1" x14ac:dyDescent="0.25"/>
    <row r="223" s="53" customFormat="1" x14ac:dyDescent="0.25"/>
    <row r="224" s="53" customFormat="1" x14ac:dyDescent="0.25"/>
    <row r="225" s="53" customFormat="1" x14ac:dyDescent="0.25"/>
    <row r="226" s="53" customFormat="1" x14ac:dyDescent="0.25"/>
    <row r="227" s="53" customFormat="1" x14ac:dyDescent="0.25"/>
    <row r="228" s="53" customFormat="1" x14ac:dyDescent="0.25"/>
    <row r="229" s="53" customFormat="1" x14ac:dyDescent="0.25"/>
    <row r="230" s="53" customFormat="1" x14ac:dyDescent="0.25"/>
    <row r="231" s="53" customFormat="1" x14ac:dyDescent="0.25"/>
    <row r="232" s="53" customFormat="1" x14ac:dyDescent="0.25"/>
    <row r="233" s="53" customFormat="1" x14ac:dyDescent="0.25"/>
    <row r="234" s="53" customFormat="1" x14ac:dyDescent="0.25"/>
    <row r="235" s="53" customFormat="1" x14ac:dyDescent="0.25"/>
    <row r="236" s="53" customFormat="1" x14ac:dyDescent="0.25"/>
    <row r="237" s="53" customFormat="1" x14ac:dyDescent="0.25"/>
    <row r="238" s="53" customFormat="1" x14ac:dyDescent="0.25"/>
    <row r="239" s="53" customFormat="1" x14ac:dyDescent="0.25"/>
    <row r="240" s="53" customFormat="1" x14ac:dyDescent="0.25"/>
    <row r="241" s="53" customFormat="1" x14ac:dyDescent="0.25"/>
    <row r="242" s="53" customFormat="1" x14ac:dyDescent="0.25"/>
    <row r="243" s="53" customFormat="1" x14ac:dyDescent="0.25"/>
    <row r="244" s="53" customFormat="1" x14ac:dyDescent="0.25"/>
    <row r="245" s="53" customFormat="1" x14ac:dyDescent="0.25"/>
    <row r="246" s="53" customFormat="1" x14ac:dyDescent="0.25"/>
    <row r="247" s="53" customFormat="1" x14ac:dyDescent="0.25"/>
    <row r="248" s="53" customFormat="1" x14ac:dyDescent="0.25"/>
    <row r="249" s="53" customFormat="1" x14ac:dyDescent="0.25"/>
    <row r="250" s="53" customFormat="1" x14ac:dyDescent="0.25"/>
    <row r="251" s="53" customFormat="1" x14ac:dyDescent="0.25"/>
    <row r="252" s="53" customFormat="1" x14ac:dyDescent="0.25"/>
    <row r="253" s="53" customFormat="1" x14ac:dyDescent="0.25"/>
    <row r="254" s="53" customFormat="1" x14ac:dyDescent="0.25"/>
    <row r="255" s="53" customFormat="1" x14ac:dyDescent="0.25"/>
    <row r="256" s="53" customFormat="1" x14ac:dyDescent="0.25"/>
    <row r="257" s="53" customFormat="1" x14ac:dyDescent="0.25"/>
    <row r="258" s="53" customFormat="1" x14ac:dyDescent="0.25"/>
    <row r="259" s="53" customFormat="1" x14ac:dyDescent="0.25"/>
    <row r="260" s="53" customFormat="1" x14ac:dyDescent="0.25"/>
    <row r="261" s="53" customFormat="1" x14ac:dyDescent="0.25"/>
    <row r="262" s="53" customFormat="1" x14ac:dyDescent="0.25"/>
    <row r="263" s="53" customFormat="1" x14ac:dyDescent="0.25"/>
    <row r="264" s="53" customFormat="1" x14ac:dyDescent="0.25"/>
    <row r="265" s="53" customFormat="1" x14ac:dyDescent="0.25"/>
    <row r="266" s="53" customFormat="1" x14ac:dyDescent="0.25"/>
    <row r="267" s="53" customFormat="1" x14ac:dyDescent="0.25"/>
    <row r="268" s="53" customFormat="1" x14ac:dyDescent="0.25"/>
    <row r="269" s="53" customFormat="1" x14ac:dyDescent="0.25"/>
    <row r="270" s="53" customFormat="1" x14ac:dyDescent="0.25"/>
    <row r="271" s="53" customFormat="1" x14ac:dyDescent="0.25"/>
    <row r="272" s="53" customFormat="1" x14ac:dyDescent="0.25"/>
    <row r="273" s="53" customFormat="1" x14ac:dyDescent="0.25"/>
    <row r="274" s="53" customFormat="1" x14ac:dyDescent="0.25"/>
    <row r="275" s="53" customFormat="1" x14ac:dyDescent="0.25"/>
    <row r="276" s="53" customFormat="1" x14ac:dyDescent="0.25"/>
    <row r="277" s="53" customFormat="1" x14ac:dyDescent="0.25"/>
    <row r="278" s="53" customFormat="1" x14ac:dyDescent="0.25"/>
    <row r="279" s="53" customFormat="1" x14ac:dyDescent="0.25"/>
    <row r="280" s="53" customFormat="1" x14ac:dyDescent="0.25"/>
    <row r="281" s="53" customFormat="1" x14ac:dyDescent="0.25"/>
    <row r="282" s="53" customFormat="1" x14ac:dyDescent="0.25"/>
    <row r="283" s="53" customFormat="1" x14ac:dyDescent="0.25"/>
    <row r="284" s="53" customFormat="1" x14ac:dyDescent="0.25"/>
    <row r="285" s="53" customFormat="1" x14ac:dyDescent="0.25"/>
    <row r="286" s="53" customFormat="1" x14ac:dyDescent="0.25"/>
    <row r="287" s="53" customFormat="1" x14ac:dyDescent="0.25"/>
    <row r="288" s="53" customFormat="1" x14ac:dyDescent="0.25"/>
    <row r="289" s="53" customFormat="1" x14ac:dyDescent="0.25"/>
    <row r="290" s="53" customFormat="1" x14ac:dyDescent="0.25"/>
    <row r="291" s="53" customFormat="1" x14ac:dyDescent="0.25"/>
    <row r="292" s="53" customFormat="1" x14ac:dyDescent="0.25"/>
    <row r="293" s="53" customFormat="1" x14ac:dyDescent="0.25"/>
    <row r="294" s="53" customFormat="1" x14ac:dyDescent="0.25"/>
    <row r="295" s="53" customFormat="1" x14ac:dyDescent="0.25"/>
    <row r="296" s="53" customFormat="1" x14ac:dyDescent="0.25"/>
    <row r="297" s="53" customFormat="1" x14ac:dyDescent="0.25"/>
    <row r="298" s="53" customFormat="1" x14ac:dyDescent="0.25"/>
    <row r="299" s="53" customFormat="1" x14ac:dyDescent="0.25"/>
    <row r="300" s="53" customFormat="1" ht="147.75" customHeight="1" x14ac:dyDescent="0.25"/>
    <row r="301" s="53" customFormat="1" x14ac:dyDescent="0.25"/>
    <row r="302" s="53" customFormat="1" ht="147.75" customHeight="1" x14ac:dyDescent="0.25"/>
    <row r="303" s="53" customFormat="1" x14ac:dyDescent="0.25"/>
    <row r="304" s="53" customFormat="1" ht="147.75" customHeight="1" x14ac:dyDescent="0.25"/>
    <row r="305" s="53" customFormat="1" x14ac:dyDescent="0.25"/>
    <row r="306" s="53" customFormat="1" x14ac:dyDescent="0.25"/>
    <row r="307" s="53" customFormat="1" x14ac:dyDescent="0.25"/>
    <row r="308" s="53" customFormat="1" x14ac:dyDescent="0.25"/>
    <row r="309" s="53" customFormat="1" x14ac:dyDescent="0.25"/>
    <row r="310" s="53" customFormat="1" x14ac:dyDescent="0.25"/>
    <row r="311" s="53" customFormat="1" x14ac:dyDescent="0.25"/>
    <row r="312" s="53" customFormat="1" x14ac:dyDescent="0.25"/>
    <row r="313" s="53" customFormat="1" x14ac:dyDescent="0.25"/>
    <row r="314" s="53" customFormat="1" x14ac:dyDescent="0.25"/>
    <row r="315" s="53" customFormat="1" x14ac:dyDescent="0.25"/>
    <row r="316" s="53" customFormat="1" x14ac:dyDescent="0.25"/>
    <row r="317" s="53" customFormat="1" x14ac:dyDescent="0.25"/>
    <row r="318" s="53" customFormat="1" x14ac:dyDescent="0.25"/>
    <row r="319" s="53" customFormat="1" x14ac:dyDescent="0.25"/>
    <row r="320" s="53" customFormat="1" x14ac:dyDescent="0.25"/>
    <row r="321" s="53" customFormat="1" x14ac:dyDescent="0.25"/>
    <row r="322" s="53" customFormat="1" x14ac:dyDescent="0.25"/>
    <row r="323" s="53" customFormat="1" x14ac:dyDescent="0.25"/>
    <row r="324" s="53" customFormat="1" x14ac:dyDescent="0.25"/>
    <row r="325" s="53" customFormat="1" x14ac:dyDescent="0.25"/>
    <row r="326" s="53" customFormat="1" x14ac:dyDescent="0.25"/>
    <row r="327" s="53" customFormat="1" x14ac:dyDescent="0.25"/>
    <row r="328" s="53" customFormat="1" x14ac:dyDescent="0.25"/>
    <row r="329" s="53" customFormat="1" x14ac:dyDescent="0.25"/>
    <row r="330" s="53" customFormat="1" x14ac:dyDescent="0.25"/>
    <row r="331" s="53" customFormat="1" x14ac:dyDescent="0.25"/>
    <row r="332" s="53" customFormat="1" x14ac:dyDescent="0.25"/>
    <row r="333" s="53" customFormat="1" x14ac:dyDescent="0.25"/>
    <row r="334" s="53" customFormat="1" x14ac:dyDescent="0.25"/>
    <row r="335" s="53" customFormat="1" x14ac:dyDescent="0.25"/>
    <row r="336" s="53" customFormat="1" x14ac:dyDescent="0.25"/>
    <row r="337" s="53" customFormat="1" x14ac:dyDescent="0.25"/>
    <row r="338" s="53" customFormat="1" x14ac:dyDescent="0.25"/>
    <row r="339" s="53" customFormat="1" x14ac:dyDescent="0.25"/>
    <row r="340" s="53" customFormat="1" x14ac:dyDescent="0.25"/>
    <row r="341" s="53" customFormat="1" x14ac:dyDescent="0.25"/>
    <row r="342" s="53" customFormat="1" x14ac:dyDescent="0.25"/>
    <row r="343" s="53" customFormat="1" x14ac:dyDescent="0.25"/>
    <row r="344" s="53" customFormat="1" x14ac:dyDescent="0.25"/>
    <row r="345" s="53" customFormat="1" x14ac:dyDescent="0.25"/>
    <row r="346" s="53" customFormat="1" x14ac:dyDescent="0.25"/>
    <row r="347" s="53" customFormat="1" x14ac:dyDescent="0.25"/>
    <row r="348" s="53" customFormat="1" x14ac:dyDescent="0.25"/>
    <row r="349" s="53" customFormat="1" x14ac:dyDescent="0.25"/>
    <row r="350" s="53" customFormat="1" x14ac:dyDescent="0.25"/>
    <row r="351" s="53" customFormat="1" x14ac:dyDescent="0.25"/>
    <row r="352" s="53" customFormat="1" x14ac:dyDescent="0.25"/>
    <row r="353" s="53" customFormat="1" x14ac:dyDescent="0.25"/>
    <row r="354" s="53" customFormat="1" x14ac:dyDescent="0.25"/>
    <row r="355" s="53" customFormat="1" x14ac:dyDescent="0.25"/>
    <row r="356" s="53" customFormat="1" x14ac:dyDescent="0.25"/>
    <row r="357" s="53" customFormat="1" x14ac:dyDescent="0.25"/>
    <row r="358" s="53" customFormat="1" x14ac:dyDescent="0.25"/>
    <row r="359" s="53" customFormat="1" x14ac:dyDescent="0.25"/>
    <row r="360" s="53" customFormat="1" x14ac:dyDescent="0.25"/>
    <row r="361" s="53" customFormat="1" x14ac:dyDescent="0.25"/>
    <row r="362" s="53" customFormat="1" x14ac:dyDescent="0.25"/>
    <row r="363" s="53" customFormat="1" x14ac:dyDescent="0.25"/>
    <row r="364" s="53" customFormat="1" x14ac:dyDescent="0.25"/>
    <row r="365" s="53" customFormat="1" x14ac:dyDescent="0.25"/>
    <row r="366" s="53" customFormat="1" x14ac:dyDescent="0.25"/>
    <row r="367" s="53" customFormat="1" x14ac:dyDescent="0.25"/>
    <row r="368" s="53" customFormat="1" x14ac:dyDescent="0.25"/>
    <row r="369" s="53" customFormat="1" x14ac:dyDescent="0.25"/>
    <row r="370" s="53" customFormat="1" x14ac:dyDescent="0.25"/>
    <row r="371" s="53" customFormat="1" x14ac:dyDescent="0.25"/>
    <row r="372" s="53" customFormat="1" x14ac:dyDescent="0.25"/>
    <row r="373" s="53" customFormat="1" x14ac:dyDescent="0.25"/>
    <row r="374" s="53" customFormat="1" x14ac:dyDescent="0.25"/>
    <row r="375" s="53" customFormat="1" x14ac:dyDescent="0.25"/>
    <row r="376" s="53" customFormat="1" x14ac:dyDescent="0.25"/>
    <row r="377" s="53" customFormat="1" x14ac:dyDescent="0.25"/>
    <row r="378" s="53" customFormat="1" x14ac:dyDescent="0.25"/>
    <row r="379" s="53" customFormat="1" x14ac:dyDescent="0.25"/>
    <row r="380" s="53" customFormat="1" x14ac:dyDescent="0.25"/>
    <row r="381" s="53" customFormat="1" x14ac:dyDescent="0.25"/>
    <row r="382" s="53" customFormat="1" x14ac:dyDescent="0.25"/>
    <row r="383" s="53" customFormat="1" x14ac:dyDescent="0.25"/>
    <row r="384" s="53" customFormat="1" x14ac:dyDescent="0.25"/>
    <row r="385" s="53" customFormat="1" x14ac:dyDescent="0.25"/>
    <row r="386" s="53" customFormat="1" x14ac:dyDescent="0.25"/>
    <row r="387" s="53" customFormat="1" x14ac:dyDescent="0.25"/>
    <row r="388" s="53" customFormat="1" x14ac:dyDescent="0.25"/>
    <row r="389" s="53" customFormat="1" x14ac:dyDescent="0.25"/>
    <row r="390" s="53" customFormat="1" x14ac:dyDescent="0.25"/>
    <row r="391" s="53" customFormat="1" x14ac:dyDescent="0.25"/>
    <row r="392" s="53" customFormat="1" x14ac:dyDescent="0.25"/>
    <row r="393" s="53" customFormat="1" x14ac:dyDescent="0.25"/>
    <row r="394" s="53" customFormat="1" x14ac:dyDescent="0.25"/>
    <row r="395" s="53" customFormat="1" x14ac:dyDescent="0.25"/>
    <row r="396" s="53" customFormat="1" x14ac:dyDescent="0.25"/>
    <row r="397" s="53" customFormat="1" x14ac:dyDescent="0.25"/>
    <row r="398" s="53" customFormat="1" x14ac:dyDescent="0.25"/>
    <row r="399" s="53" customFormat="1" x14ac:dyDescent="0.25"/>
    <row r="400" s="53" customFormat="1" x14ac:dyDescent="0.25"/>
    <row r="401" s="53" customFormat="1" x14ac:dyDescent="0.25"/>
    <row r="402" s="53" customFormat="1" x14ac:dyDescent="0.25"/>
    <row r="403" s="53" customFormat="1" x14ac:dyDescent="0.25"/>
    <row r="404" s="53" customFormat="1" x14ac:dyDescent="0.25"/>
    <row r="405" s="53" customFormat="1" x14ac:dyDescent="0.25"/>
    <row r="406" s="53" customFormat="1" x14ac:dyDescent="0.25"/>
    <row r="407" s="53" customFormat="1" x14ac:dyDescent="0.25"/>
    <row r="408" s="53" customFormat="1" x14ac:dyDescent="0.25"/>
    <row r="409" s="53" customFormat="1" x14ac:dyDescent="0.25"/>
    <row r="410" s="53" customFormat="1" x14ac:dyDescent="0.25"/>
    <row r="411" s="53" customFormat="1" x14ac:dyDescent="0.25"/>
    <row r="412" s="53" customFormat="1" x14ac:dyDescent="0.25"/>
    <row r="413" s="53" customFormat="1" x14ac:dyDescent="0.25"/>
    <row r="414" s="53" customFormat="1" x14ac:dyDescent="0.25"/>
    <row r="415" s="53" customFormat="1" x14ac:dyDescent="0.25"/>
    <row r="416" s="53" customFormat="1" x14ac:dyDescent="0.25"/>
    <row r="417" s="53" customFormat="1" x14ac:dyDescent="0.25"/>
    <row r="418" s="53" customFormat="1" x14ac:dyDescent="0.25"/>
    <row r="419" s="53" customFormat="1" x14ac:dyDescent="0.25"/>
    <row r="420" s="53" customFormat="1" x14ac:dyDescent="0.25"/>
    <row r="421" s="53" customFormat="1" x14ac:dyDescent="0.25"/>
    <row r="422" s="53" customFormat="1" x14ac:dyDescent="0.25"/>
    <row r="423" s="53" customFormat="1" x14ac:dyDescent="0.25"/>
    <row r="424" s="53" customFormat="1" x14ac:dyDescent="0.25"/>
    <row r="425" s="53" customFormat="1" x14ac:dyDescent="0.25"/>
    <row r="426" s="53" customFormat="1" x14ac:dyDescent="0.25"/>
    <row r="427" s="53" customFormat="1" x14ac:dyDescent="0.25"/>
    <row r="428" s="53" customFormat="1" x14ac:dyDescent="0.25"/>
    <row r="429" s="53" customFormat="1" x14ac:dyDescent="0.25"/>
    <row r="430" s="53" customFormat="1" x14ac:dyDescent="0.25"/>
    <row r="431" s="53" customFormat="1" x14ac:dyDescent="0.25"/>
    <row r="432" s="53" customFormat="1" x14ac:dyDescent="0.25"/>
    <row r="433" s="53" customFormat="1" x14ac:dyDescent="0.25"/>
    <row r="434" s="53" customFormat="1" x14ac:dyDescent="0.25"/>
    <row r="435" s="53" customFormat="1" x14ac:dyDescent="0.25"/>
    <row r="436" s="53" customFormat="1" x14ac:dyDescent="0.25"/>
    <row r="437" s="53" customFormat="1" x14ac:dyDescent="0.25"/>
    <row r="438" s="53" customFormat="1" x14ac:dyDescent="0.25"/>
    <row r="439" s="53" customFormat="1" x14ac:dyDescent="0.25"/>
    <row r="440" s="53" customFormat="1" x14ac:dyDescent="0.25"/>
    <row r="441" s="53" customFormat="1" x14ac:dyDescent="0.25"/>
    <row r="442" s="53" customFormat="1" x14ac:dyDescent="0.25"/>
    <row r="443" s="53" customFormat="1" x14ac:dyDescent="0.25"/>
    <row r="444" s="53" customFormat="1" x14ac:dyDescent="0.25"/>
    <row r="445" s="53" customFormat="1" x14ac:dyDescent="0.25"/>
    <row r="446" s="53" customFormat="1" x14ac:dyDescent="0.25"/>
    <row r="447" s="53" customFormat="1" x14ac:dyDescent="0.25"/>
    <row r="448" s="53" customFormat="1" x14ac:dyDescent="0.25"/>
    <row r="449" s="53" customFormat="1" x14ac:dyDescent="0.25"/>
    <row r="450" s="53" customFormat="1" x14ac:dyDescent="0.25"/>
    <row r="451" s="53" customFormat="1" x14ac:dyDescent="0.25"/>
    <row r="452" s="53" customFormat="1" x14ac:dyDescent="0.25"/>
    <row r="453" s="53" customFormat="1" x14ac:dyDescent="0.25"/>
    <row r="454" s="53" customFormat="1" x14ac:dyDescent="0.25"/>
    <row r="455" s="53" customFormat="1" x14ac:dyDescent="0.25"/>
    <row r="456" s="53" customFormat="1" x14ac:dyDescent="0.25"/>
    <row r="457" s="53" customFormat="1" x14ac:dyDescent="0.25"/>
    <row r="458" s="53" customFormat="1" x14ac:dyDescent="0.25"/>
    <row r="459" s="53" customFormat="1" x14ac:dyDescent="0.25"/>
    <row r="460" s="53" customFormat="1" x14ac:dyDescent="0.25"/>
    <row r="461" s="53" customFormat="1" x14ac:dyDescent="0.25"/>
    <row r="462" s="53" customFormat="1" x14ac:dyDescent="0.25"/>
    <row r="463" s="53" customFormat="1" x14ac:dyDescent="0.25"/>
    <row r="464" s="53" customFormat="1" x14ac:dyDescent="0.25"/>
    <row r="465" s="53" customFormat="1" x14ac:dyDescent="0.25"/>
    <row r="466" s="53" customFormat="1" x14ac:dyDescent="0.25"/>
    <row r="467" s="53" customFormat="1" x14ac:dyDescent="0.25"/>
    <row r="468" s="53" customFormat="1" x14ac:dyDescent="0.25"/>
    <row r="469" s="53" customFormat="1" x14ac:dyDescent="0.25"/>
    <row r="470" s="53" customFormat="1" x14ac:dyDescent="0.25"/>
    <row r="471" s="53" customFormat="1" x14ac:dyDescent="0.25"/>
    <row r="472" s="53" customFormat="1" x14ac:dyDescent="0.25"/>
    <row r="473" s="53" customFormat="1" x14ac:dyDescent="0.25"/>
    <row r="474" s="53" customFormat="1" x14ac:dyDescent="0.25"/>
    <row r="475" s="53" customFormat="1" x14ac:dyDescent="0.25"/>
    <row r="476" s="53" customFormat="1" x14ac:dyDescent="0.25"/>
    <row r="477" s="53" customFormat="1" x14ac:dyDescent="0.25"/>
    <row r="478" s="53" customFormat="1" x14ac:dyDescent="0.25"/>
    <row r="479" s="53" customFormat="1" x14ac:dyDescent="0.25"/>
    <row r="480" s="53" customFormat="1" x14ac:dyDescent="0.25"/>
    <row r="481" s="53" customFormat="1" x14ac:dyDescent="0.25"/>
    <row r="482" s="53" customFormat="1" x14ac:dyDescent="0.25"/>
    <row r="483" s="53" customFormat="1" x14ac:dyDescent="0.25"/>
    <row r="484" s="53" customFormat="1" ht="96" customHeight="1" x14ac:dyDescent="0.25"/>
    <row r="485" s="53" customFormat="1" x14ac:dyDescent="0.25"/>
    <row r="652" ht="73.5" customHeight="1" x14ac:dyDescent="0.25"/>
    <row r="670" ht="77.25" customHeight="1" x14ac:dyDescent="0.25"/>
    <row r="672" ht="73.5" customHeight="1" x14ac:dyDescent="0.25"/>
    <row r="744" ht="71.25" customHeight="1" x14ac:dyDescent="0.25"/>
    <row r="748" ht="75" customHeight="1" x14ac:dyDescent="0.25"/>
    <row r="749" ht="30" customHeight="1" x14ac:dyDescent="0.25"/>
    <row r="750" ht="72" customHeight="1" x14ac:dyDescent="0.25"/>
    <row r="751" ht="30" customHeight="1" x14ac:dyDescent="0.25"/>
  </sheetData>
  <mergeCells count="7">
    <mergeCell ref="A1:F1"/>
    <mergeCell ref="A2:A4"/>
    <mergeCell ref="F2:F4"/>
    <mergeCell ref="B2:B4"/>
    <mergeCell ref="C2:C4"/>
    <mergeCell ref="D2:D4"/>
    <mergeCell ref="E2:E4"/>
  </mergeCells>
  <phoneticPr fontId="16" type="noConversion"/>
  <pageMargins left="0.7" right="0.7" top="0.75" bottom="0.75" header="0.3" footer="0.3"/>
  <pageSetup paperSize="9" scale="10" orientation="portrait" r:id="rId1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34"/>
  <sheetViews>
    <sheetView zoomScale="90" zoomScaleNormal="90" workbookViewId="0">
      <selection sqref="A1:N1"/>
    </sheetView>
  </sheetViews>
  <sheetFormatPr defaultColWidth="9.09765625" defaultRowHeight="16.8" x14ac:dyDescent="0.5"/>
  <cols>
    <col min="1" max="1" width="11.69921875" style="64" customWidth="1"/>
    <col min="2" max="2" width="12.69921875" style="64" customWidth="1"/>
    <col min="3" max="8" width="8" style="64" customWidth="1"/>
    <col min="9" max="9" width="11" style="64" customWidth="1"/>
    <col min="10" max="10" width="10.09765625" style="64" customWidth="1"/>
    <col min="11" max="11" width="10.19921875" style="64" customWidth="1"/>
    <col min="12" max="14" width="22.59765625" style="64" customWidth="1"/>
    <col min="15" max="22" width="10.09765625" style="64" customWidth="1"/>
    <col min="23" max="16384" width="9.09765625" style="64"/>
  </cols>
  <sheetData>
    <row r="1" spans="1:15" ht="27" x14ac:dyDescent="0.75">
      <c r="A1" s="109" t="s">
        <v>85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5" ht="69.75" customHeight="1" x14ac:dyDescent="0.5">
      <c r="A2" s="117" t="s">
        <v>2</v>
      </c>
      <c r="B2" s="117" t="s">
        <v>3</v>
      </c>
      <c r="C2" s="111" t="s">
        <v>81</v>
      </c>
      <c r="D2" s="112"/>
      <c r="E2" s="113"/>
      <c r="F2" s="114" t="s">
        <v>82</v>
      </c>
      <c r="G2" s="115"/>
      <c r="H2" s="115"/>
      <c r="I2" s="115"/>
      <c r="J2" s="115"/>
      <c r="K2" s="116"/>
      <c r="L2" s="119" t="s">
        <v>83</v>
      </c>
      <c r="M2" s="121" t="s">
        <v>84</v>
      </c>
    </row>
    <row r="3" spans="1:15" ht="24.6" x14ac:dyDescent="0.7">
      <c r="A3" s="118"/>
      <c r="B3" s="118"/>
      <c r="C3" s="65">
        <v>1</v>
      </c>
      <c r="D3" s="65">
        <v>2</v>
      </c>
      <c r="E3" s="65">
        <v>3</v>
      </c>
      <c r="F3" s="65">
        <v>4</v>
      </c>
      <c r="G3" s="65">
        <v>5</v>
      </c>
      <c r="H3" s="65">
        <v>6</v>
      </c>
      <c r="I3" s="65">
        <v>7</v>
      </c>
      <c r="J3" s="65">
        <v>8</v>
      </c>
      <c r="K3" s="65">
        <v>9</v>
      </c>
      <c r="L3" s="120"/>
      <c r="M3" s="121"/>
      <c r="N3" s="66"/>
      <c r="O3" s="67"/>
    </row>
    <row r="4" spans="1:15" s="56" customFormat="1" ht="21" x14ac:dyDescent="0.6">
      <c r="A4" s="87">
        <v>6330</v>
      </c>
      <c r="B4" s="88">
        <v>1</v>
      </c>
      <c r="C4" s="89">
        <v>5</v>
      </c>
      <c r="D4" s="90">
        <v>5</v>
      </c>
      <c r="E4" s="90">
        <v>5</v>
      </c>
      <c r="F4" s="90">
        <v>5</v>
      </c>
      <c r="G4" s="90">
        <v>5</v>
      </c>
      <c r="H4" s="90">
        <v>5</v>
      </c>
      <c r="I4" s="90">
        <v>5</v>
      </c>
      <c r="J4" s="90">
        <v>4</v>
      </c>
      <c r="K4" s="90">
        <v>5</v>
      </c>
      <c r="L4" s="91">
        <v>1</v>
      </c>
      <c r="M4" s="90">
        <v>1</v>
      </c>
      <c r="N4" s="68"/>
    </row>
    <row r="5" spans="1:15" s="56" customFormat="1" ht="21" x14ac:dyDescent="0.6">
      <c r="A5" s="87">
        <v>6330</v>
      </c>
      <c r="B5" s="88">
        <v>2</v>
      </c>
      <c r="C5" s="90">
        <v>5</v>
      </c>
      <c r="D5" s="90">
        <v>5</v>
      </c>
      <c r="E5" s="90">
        <v>5</v>
      </c>
      <c r="F5" s="90">
        <v>5</v>
      </c>
      <c r="G5" s="90">
        <v>5</v>
      </c>
      <c r="H5" s="90">
        <v>5</v>
      </c>
      <c r="I5" s="90">
        <v>5</v>
      </c>
      <c r="J5" s="90">
        <v>4</v>
      </c>
      <c r="K5" s="90">
        <v>5</v>
      </c>
      <c r="L5" s="90">
        <v>1</v>
      </c>
      <c r="M5" s="90">
        <v>1</v>
      </c>
      <c r="N5" s="68"/>
    </row>
    <row r="6" spans="1:15" s="56" customFormat="1" ht="21" x14ac:dyDescent="0.6">
      <c r="A6" s="87">
        <v>6330</v>
      </c>
      <c r="B6" s="88">
        <v>3</v>
      </c>
      <c r="C6" s="90">
        <v>5</v>
      </c>
      <c r="D6" s="90">
        <v>5</v>
      </c>
      <c r="E6" s="90">
        <v>5</v>
      </c>
      <c r="F6" s="90">
        <v>5</v>
      </c>
      <c r="G6" s="90">
        <v>4</v>
      </c>
      <c r="H6" s="90">
        <v>5</v>
      </c>
      <c r="I6" s="90">
        <v>5</v>
      </c>
      <c r="J6" s="90">
        <v>5</v>
      </c>
      <c r="K6" s="90">
        <v>5</v>
      </c>
      <c r="L6" s="90">
        <v>1</v>
      </c>
      <c r="M6" s="90">
        <v>1</v>
      </c>
      <c r="N6" s="68"/>
    </row>
    <row r="7" spans="1:15" s="56" customFormat="1" ht="21" x14ac:dyDescent="0.6">
      <c r="A7" s="87">
        <v>6330</v>
      </c>
      <c r="B7" s="88">
        <v>4</v>
      </c>
      <c r="C7" s="90">
        <v>5</v>
      </c>
      <c r="D7" s="90">
        <v>5</v>
      </c>
      <c r="E7" s="90">
        <v>5</v>
      </c>
      <c r="F7" s="90">
        <v>5</v>
      </c>
      <c r="G7" s="90">
        <v>5</v>
      </c>
      <c r="H7" s="90">
        <v>5</v>
      </c>
      <c r="I7" s="90">
        <v>5</v>
      </c>
      <c r="J7" s="90">
        <v>5</v>
      </c>
      <c r="K7" s="90">
        <v>5</v>
      </c>
      <c r="L7" s="90">
        <v>1</v>
      </c>
      <c r="M7" s="90">
        <v>1</v>
      </c>
      <c r="N7" s="68"/>
    </row>
    <row r="8" spans="1:15" s="56" customFormat="1" ht="21" x14ac:dyDescent="0.6">
      <c r="A8" s="87">
        <v>6330</v>
      </c>
      <c r="B8" s="88">
        <v>5</v>
      </c>
      <c r="C8" s="90">
        <v>4</v>
      </c>
      <c r="D8" s="90">
        <v>4</v>
      </c>
      <c r="E8" s="90">
        <v>5</v>
      </c>
      <c r="F8" s="90">
        <v>4</v>
      </c>
      <c r="G8" s="90">
        <v>5</v>
      </c>
      <c r="H8" s="90">
        <v>4</v>
      </c>
      <c r="I8" s="90">
        <v>5</v>
      </c>
      <c r="J8" s="90">
        <v>4</v>
      </c>
      <c r="K8" s="90">
        <v>4</v>
      </c>
      <c r="L8" s="90">
        <v>1</v>
      </c>
      <c r="M8" s="90">
        <v>1</v>
      </c>
      <c r="N8" s="68"/>
    </row>
    <row r="9" spans="1:15" s="56" customFormat="1" ht="21" x14ac:dyDescent="0.6">
      <c r="A9" s="87">
        <v>6330</v>
      </c>
      <c r="B9" s="88">
        <v>6</v>
      </c>
      <c r="C9" s="90">
        <v>4</v>
      </c>
      <c r="D9" s="90">
        <v>5</v>
      </c>
      <c r="E9" s="90">
        <v>5</v>
      </c>
      <c r="F9" s="90">
        <v>5</v>
      </c>
      <c r="G9" s="90">
        <v>5</v>
      </c>
      <c r="H9" s="90">
        <v>5</v>
      </c>
      <c r="I9" s="90">
        <v>5</v>
      </c>
      <c r="J9" s="90">
        <v>5</v>
      </c>
      <c r="K9" s="90">
        <v>5</v>
      </c>
      <c r="L9" s="90">
        <v>1</v>
      </c>
      <c r="M9" s="90">
        <v>1</v>
      </c>
      <c r="N9" s="68"/>
    </row>
    <row r="10" spans="1:15" s="56" customFormat="1" ht="21" x14ac:dyDescent="0.6">
      <c r="A10" s="87">
        <v>6330</v>
      </c>
      <c r="B10" s="88">
        <v>7</v>
      </c>
      <c r="C10" s="90">
        <v>4</v>
      </c>
      <c r="D10" s="90">
        <v>5</v>
      </c>
      <c r="E10" s="90">
        <v>5</v>
      </c>
      <c r="F10" s="90">
        <v>5</v>
      </c>
      <c r="G10" s="90">
        <v>5</v>
      </c>
      <c r="H10" s="90">
        <v>5</v>
      </c>
      <c r="I10" s="90">
        <v>5</v>
      </c>
      <c r="J10" s="90">
        <v>4</v>
      </c>
      <c r="K10" s="90">
        <v>5</v>
      </c>
      <c r="L10" s="90">
        <v>1</v>
      </c>
      <c r="M10" s="90">
        <v>1</v>
      </c>
      <c r="N10" s="68"/>
    </row>
    <row r="11" spans="1:15" s="56" customFormat="1" ht="21" x14ac:dyDescent="0.6">
      <c r="A11" s="87">
        <v>6330</v>
      </c>
      <c r="B11" s="88">
        <v>8</v>
      </c>
      <c r="C11" s="90">
        <v>5</v>
      </c>
      <c r="D11" s="90">
        <v>5</v>
      </c>
      <c r="E11" s="90">
        <v>5</v>
      </c>
      <c r="F11" s="90">
        <v>5</v>
      </c>
      <c r="G11" s="90">
        <v>5</v>
      </c>
      <c r="H11" s="90">
        <v>5</v>
      </c>
      <c r="I11" s="90">
        <v>5</v>
      </c>
      <c r="J11" s="90">
        <v>4</v>
      </c>
      <c r="K11" s="90">
        <v>5</v>
      </c>
      <c r="L11" s="90">
        <v>1</v>
      </c>
      <c r="M11" s="90">
        <v>2</v>
      </c>
      <c r="N11" s="68"/>
    </row>
    <row r="12" spans="1:15" s="56" customFormat="1" ht="21" x14ac:dyDescent="0.6">
      <c r="A12" s="87">
        <v>6330</v>
      </c>
      <c r="B12" s="88">
        <v>9</v>
      </c>
      <c r="C12" s="90">
        <v>5</v>
      </c>
      <c r="D12" s="90">
        <v>4</v>
      </c>
      <c r="E12" s="90">
        <v>5</v>
      </c>
      <c r="F12" s="90">
        <v>4</v>
      </c>
      <c r="G12" s="90">
        <v>5</v>
      </c>
      <c r="H12" s="90">
        <v>4</v>
      </c>
      <c r="I12" s="90">
        <v>5</v>
      </c>
      <c r="J12" s="90">
        <v>5</v>
      </c>
      <c r="K12" s="90">
        <v>4</v>
      </c>
      <c r="L12" s="90">
        <v>1</v>
      </c>
      <c r="M12" s="90">
        <v>1</v>
      </c>
      <c r="N12" s="68"/>
    </row>
    <row r="13" spans="1:15" s="56" customFormat="1" ht="21" x14ac:dyDescent="0.6">
      <c r="A13" s="87">
        <v>6330</v>
      </c>
      <c r="B13" s="88">
        <v>10</v>
      </c>
      <c r="C13" s="90">
        <v>4</v>
      </c>
      <c r="D13" s="90">
        <v>5</v>
      </c>
      <c r="E13" s="90">
        <v>5</v>
      </c>
      <c r="F13" s="90">
        <v>5</v>
      </c>
      <c r="G13" s="90">
        <v>5</v>
      </c>
      <c r="H13" s="90">
        <v>5</v>
      </c>
      <c r="I13" s="90">
        <v>5</v>
      </c>
      <c r="J13" s="90">
        <v>5</v>
      </c>
      <c r="K13" s="90">
        <v>5</v>
      </c>
      <c r="L13" s="90">
        <v>1</v>
      </c>
      <c r="M13" s="90">
        <v>3</v>
      </c>
      <c r="N13" s="68"/>
    </row>
    <row r="14" spans="1:15" s="56" customFormat="1" ht="21" x14ac:dyDescent="0.6">
      <c r="A14" s="87">
        <v>6330</v>
      </c>
      <c r="B14" s="88">
        <v>11</v>
      </c>
      <c r="C14" s="90">
        <v>5</v>
      </c>
      <c r="D14" s="90">
        <v>5</v>
      </c>
      <c r="E14" s="90">
        <v>5</v>
      </c>
      <c r="F14" s="90">
        <v>5</v>
      </c>
      <c r="G14" s="90">
        <v>5</v>
      </c>
      <c r="H14" s="90">
        <v>5</v>
      </c>
      <c r="I14" s="90">
        <v>5</v>
      </c>
      <c r="J14" s="90">
        <v>5</v>
      </c>
      <c r="K14" s="90">
        <v>5</v>
      </c>
      <c r="L14" s="90">
        <v>1</v>
      </c>
      <c r="M14" s="90">
        <v>1</v>
      </c>
      <c r="N14" s="68"/>
    </row>
    <row r="15" spans="1:15" s="56" customFormat="1" ht="21" x14ac:dyDescent="0.6">
      <c r="A15" s="87">
        <v>6330</v>
      </c>
      <c r="B15" s="88">
        <v>12</v>
      </c>
      <c r="C15" s="90">
        <v>4</v>
      </c>
      <c r="D15" s="90">
        <v>5</v>
      </c>
      <c r="E15" s="90">
        <v>5</v>
      </c>
      <c r="F15" s="90">
        <v>5</v>
      </c>
      <c r="G15" s="90">
        <v>5</v>
      </c>
      <c r="H15" s="90">
        <v>5</v>
      </c>
      <c r="I15" s="90">
        <v>5</v>
      </c>
      <c r="J15" s="90">
        <v>5</v>
      </c>
      <c r="K15" s="90">
        <v>5</v>
      </c>
      <c r="L15" s="90">
        <v>1</v>
      </c>
      <c r="M15" s="90">
        <v>1</v>
      </c>
      <c r="N15" s="68"/>
    </row>
    <row r="16" spans="1:15" s="56" customFormat="1" ht="21" x14ac:dyDescent="0.6">
      <c r="A16" s="87">
        <v>6330</v>
      </c>
      <c r="B16" s="88">
        <v>13</v>
      </c>
      <c r="C16" s="90">
        <v>5</v>
      </c>
      <c r="D16" s="90">
        <v>5</v>
      </c>
      <c r="E16" s="90">
        <v>5</v>
      </c>
      <c r="F16" s="90">
        <v>5</v>
      </c>
      <c r="G16" s="90">
        <v>5</v>
      </c>
      <c r="H16" s="90">
        <v>5</v>
      </c>
      <c r="I16" s="90">
        <v>5</v>
      </c>
      <c r="J16" s="90">
        <v>4</v>
      </c>
      <c r="K16" s="90">
        <v>5</v>
      </c>
      <c r="L16" s="90">
        <v>1</v>
      </c>
      <c r="M16" s="90">
        <v>2</v>
      </c>
      <c r="N16" s="68"/>
    </row>
    <row r="17" spans="1:24" s="56" customFormat="1" ht="21" x14ac:dyDescent="0.6">
      <c r="A17" s="87">
        <v>6330</v>
      </c>
      <c r="B17" s="88">
        <v>14</v>
      </c>
      <c r="C17" s="90">
        <v>4</v>
      </c>
      <c r="D17" s="90">
        <v>5</v>
      </c>
      <c r="E17" s="90">
        <v>5</v>
      </c>
      <c r="F17" s="90">
        <v>5</v>
      </c>
      <c r="G17" s="90">
        <v>5</v>
      </c>
      <c r="H17" s="90">
        <v>5</v>
      </c>
      <c r="I17" s="90">
        <v>5</v>
      </c>
      <c r="J17" s="90">
        <v>5</v>
      </c>
      <c r="K17" s="90">
        <v>5</v>
      </c>
      <c r="L17" s="90">
        <v>1</v>
      </c>
      <c r="M17" s="90">
        <v>1</v>
      </c>
      <c r="N17" s="68"/>
    </row>
    <row r="18" spans="1:24" s="56" customFormat="1" ht="21" x14ac:dyDescent="0.6">
      <c r="A18" s="87">
        <v>6330</v>
      </c>
      <c r="B18" s="88">
        <v>15</v>
      </c>
      <c r="C18" s="90">
        <v>4</v>
      </c>
      <c r="D18" s="90">
        <v>4</v>
      </c>
      <c r="E18" s="90">
        <v>5</v>
      </c>
      <c r="F18" s="90">
        <v>5</v>
      </c>
      <c r="G18" s="90">
        <v>5</v>
      </c>
      <c r="H18" s="90">
        <v>5</v>
      </c>
      <c r="I18" s="90">
        <v>5</v>
      </c>
      <c r="J18" s="90">
        <v>5</v>
      </c>
      <c r="K18" s="90">
        <v>5</v>
      </c>
      <c r="L18" s="90">
        <v>1</v>
      </c>
      <c r="M18" s="90">
        <v>1</v>
      </c>
      <c r="N18" s="68"/>
    </row>
    <row r="19" spans="1:24" s="56" customFormat="1" ht="21" x14ac:dyDescent="0.6">
      <c r="A19" s="87">
        <v>6330</v>
      </c>
      <c r="B19" s="88">
        <v>16</v>
      </c>
      <c r="C19" s="90">
        <v>5</v>
      </c>
      <c r="D19" s="90">
        <v>5</v>
      </c>
      <c r="E19" s="90">
        <v>5</v>
      </c>
      <c r="F19" s="90">
        <v>5</v>
      </c>
      <c r="G19" s="90">
        <v>5</v>
      </c>
      <c r="H19" s="90">
        <v>5</v>
      </c>
      <c r="I19" s="90">
        <v>5</v>
      </c>
      <c r="J19" s="90">
        <v>5</v>
      </c>
      <c r="K19" s="90">
        <v>5</v>
      </c>
      <c r="L19" s="90">
        <v>1</v>
      </c>
      <c r="M19" s="90">
        <v>3</v>
      </c>
      <c r="N19" s="68"/>
    </row>
    <row r="20" spans="1:24" s="56" customFormat="1" ht="21" x14ac:dyDescent="0.6">
      <c r="A20" s="87">
        <v>6330</v>
      </c>
      <c r="B20" s="88">
        <v>17</v>
      </c>
      <c r="C20" s="90">
        <v>5</v>
      </c>
      <c r="D20" s="90">
        <v>5</v>
      </c>
      <c r="E20" s="90">
        <v>5</v>
      </c>
      <c r="F20" s="90">
        <v>5</v>
      </c>
      <c r="G20" s="90">
        <v>5</v>
      </c>
      <c r="H20" s="90">
        <v>5</v>
      </c>
      <c r="I20" s="90">
        <v>5</v>
      </c>
      <c r="J20" s="90">
        <v>5</v>
      </c>
      <c r="K20" s="90">
        <v>5</v>
      </c>
      <c r="L20" s="90">
        <v>1</v>
      </c>
      <c r="M20" s="90">
        <v>1</v>
      </c>
      <c r="N20" s="68"/>
      <c r="P20" s="92"/>
      <c r="Q20" s="92"/>
      <c r="R20" s="92"/>
      <c r="S20" s="92"/>
      <c r="T20" s="92"/>
      <c r="U20" s="92"/>
      <c r="V20" s="92"/>
      <c r="W20" s="92"/>
      <c r="X20" s="92"/>
    </row>
    <row r="21" spans="1:24" s="56" customFormat="1" ht="21" x14ac:dyDescent="0.6">
      <c r="A21" s="87">
        <v>6330</v>
      </c>
      <c r="B21" s="88">
        <v>18</v>
      </c>
      <c r="C21" s="90">
        <v>4</v>
      </c>
      <c r="D21" s="90">
        <v>5</v>
      </c>
      <c r="E21" s="90">
        <v>5</v>
      </c>
      <c r="F21" s="90">
        <v>5</v>
      </c>
      <c r="G21" s="90">
        <v>5</v>
      </c>
      <c r="H21" s="90">
        <v>5</v>
      </c>
      <c r="I21" s="90">
        <v>5</v>
      </c>
      <c r="J21" s="90">
        <v>5</v>
      </c>
      <c r="K21" s="90">
        <v>5</v>
      </c>
      <c r="L21" s="90">
        <v>1</v>
      </c>
      <c r="M21" s="90">
        <v>1</v>
      </c>
      <c r="N21" s="68"/>
      <c r="P21" s="92"/>
      <c r="Q21" s="92"/>
      <c r="R21" s="92"/>
      <c r="S21" s="92"/>
      <c r="T21" s="92"/>
      <c r="U21" s="92"/>
      <c r="V21" s="92"/>
      <c r="W21" s="92"/>
      <c r="X21" s="92"/>
    </row>
    <row r="22" spans="1:24" s="56" customFormat="1" ht="21" x14ac:dyDescent="0.6">
      <c r="A22" s="87">
        <v>6330</v>
      </c>
      <c r="B22" s="88">
        <v>19</v>
      </c>
      <c r="C22" s="90">
        <v>5</v>
      </c>
      <c r="D22" s="90">
        <v>5</v>
      </c>
      <c r="E22" s="90">
        <v>5</v>
      </c>
      <c r="F22" s="90">
        <v>5</v>
      </c>
      <c r="G22" s="90">
        <v>5</v>
      </c>
      <c r="H22" s="90">
        <v>5</v>
      </c>
      <c r="I22" s="90">
        <v>5</v>
      </c>
      <c r="J22" s="90">
        <v>5</v>
      </c>
      <c r="K22" s="90">
        <v>5</v>
      </c>
      <c r="L22" s="90">
        <v>1</v>
      </c>
      <c r="M22" s="90">
        <v>2</v>
      </c>
      <c r="N22" s="68"/>
    </row>
    <row r="23" spans="1:24" s="56" customFormat="1" ht="21" x14ac:dyDescent="0.6">
      <c r="A23" s="87">
        <v>6330</v>
      </c>
      <c r="B23" s="88">
        <v>20</v>
      </c>
      <c r="C23" s="90">
        <v>5</v>
      </c>
      <c r="D23" s="90">
        <v>5</v>
      </c>
      <c r="E23" s="90">
        <v>5</v>
      </c>
      <c r="F23" s="90">
        <v>5</v>
      </c>
      <c r="G23" s="90">
        <v>5</v>
      </c>
      <c r="H23" s="90">
        <v>5</v>
      </c>
      <c r="I23" s="90">
        <v>5</v>
      </c>
      <c r="J23" s="90">
        <v>5</v>
      </c>
      <c r="K23" s="90">
        <v>5</v>
      </c>
      <c r="L23" s="90">
        <v>1</v>
      </c>
      <c r="M23" s="90">
        <v>1</v>
      </c>
      <c r="N23" s="68"/>
      <c r="P23" s="92"/>
      <c r="Q23" s="92"/>
    </row>
    <row r="24" spans="1:24" s="56" customFormat="1" ht="21" x14ac:dyDescent="0.6">
      <c r="A24" s="87">
        <v>6330</v>
      </c>
      <c r="B24" s="88">
        <v>21</v>
      </c>
      <c r="C24" s="90">
        <v>4</v>
      </c>
      <c r="D24" s="90">
        <v>5</v>
      </c>
      <c r="E24" s="90">
        <v>5</v>
      </c>
      <c r="F24" s="90">
        <v>5</v>
      </c>
      <c r="G24" s="90">
        <v>5</v>
      </c>
      <c r="H24" s="90">
        <v>5</v>
      </c>
      <c r="I24" s="90">
        <v>5</v>
      </c>
      <c r="J24" s="90">
        <v>5</v>
      </c>
      <c r="K24" s="90">
        <v>5</v>
      </c>
      <c r="L24" s="90">
        <v>1</v>
      </c>
      <c r="M24" s="90">
        <v>1</v>
      </c>
      <c r="N24" s="68"/>
      <c r="P24" s="92"/>
      <c r="Q24" s="92"/>
    </row>
    <row r="25" spans="1:24" s="56" customFormat="1" ht="21" x14ac:dyDescent="0.6">
      <c r="A25" s="87">
        <v>6330</v>
      </c>
      <c r="B25" s="88">
        <v>22</v>
      </c>
      <c r="C25" s="90">
        <v>5</v>
      </c>
      <c r="D25" s="90">
        <v>4</v>
      </c>
      <c r="E25" s="90">
        <v>5</v>
      </c>
      <c r="F25" s="90">
        <v>5</v>
      </c>
      <c r="G25" s="90">
        <v>5</v>
      </c>
      <c r="H25" s="90">
        <v>5</v>
      </c>
      <c r="I25" s="90">
        <v>5</v>
      </c>
      <c r="J25" s="90">
        <v>5</v>
      </c>
      <c r="K25" s="90">
        <v>5</v>
      </c>
      <c r="L25" s="90">
        <v>1</v>
      </c>
      <c r="M25" s="90">
        <v>1</v>
      </c>
      <c r="N25" s="68"/>
      <c r="P25" s="92"/>
      <c r="Q25" s="92"/>
    </row>
    <row r="26" spans="1:24" s="56" customFormat="1" ht="21" x14ac:dyDescent="0.6">
      <c r="A26" s="87">
        <v>6330</v>
      </c>
      <c r="B26" s="88">
        <v>23</v>
      </c>
      <c r="C26" s="90">
        <v>5</v>
      </c>
      <c r="D26" s="90">
        <v>5</v>
      </c>
      <c r="E26" s="90">
        <v>5</v>
      </c>
      <c r="F26" s="90">
        <v>5</v>
      </c>
      <c r="G26" s="90">
        <v>5</v>
      </c>
      <c r="H26" s="90">
        <v>5</v>
      </c>
      <c r="I26" s="90">
        <v>4</v>
      </c>
      <c r="J26" s="90">
        <v>5</v>
      </c>
      <c r="K26" s="90">
        <v>5</v>
      </c>
      <c r="L26" s="90">
        <v>1</v>
      </c>
      <c r="M26" s="90">
        <v>1</v>
      </c>
      <c r="N26" s="68"/>
      <c r="P26" s="92"/>
      <c r="Q26" s="92"/>
    </row>
    <row r="27" spans="1:24" s="56" customFormat="1" ht="21" x14ac:dyDescent="0.6">
      <c r="A27" s="87">
        <v>6330</v>
      </c>
      <c r="B27" s="88">
        <v>24</v>
      </c>
      <c r="C27" s="90">
        <v>5</v>
      </c>
      <c r="D27" s="90">
        <v>5</v>
      </c>
      <c r="E27" s="90">
        <v>4</v>
      </c>
      <c r="F27" s="90">
        <v>5</v>
      </c>
      <c r="G27" s="90">
        <v>5</v>
      </c>
      <c r="H27" s="90">
        <v>5</v>
      </c>
      <c r="I27" s="90">
        <v>5</v>
      </c>
      <c r="J27" s="90">
        <v>5</v>
      </c>
      <c r="K27" s="90">
        <v>5</v>
      </c>
      <c r="L27" s="90">
        <v>1</v>
      </c>
      <c r="M27" s="90">
        <v>1</v>
      </c>
      <c r="N27" s="68"/>
      <c r="P27" s="92"/>
      <c r="Q27" s="92"/>
    </row>
    <row r="28" spans="1:24" s="56" customFormat="1" ht="21" x14ac:dyDescent="0.6">
      <c r="A28" s="87">
        <v>6330</v>
      </c>
      <c r="B28" s="88">
        <v>25</v>
      </c>
      <c r="C28" s="90">
        <v>5</v>
      </c>
      <c r="D28" s="90">
        <v>4</v>
      </c>
      <c r="E28" s="90">
        <v>5</v>
      </c>
      <c r="F28" s="90">
        <v>4</v>
      </c>
      <c r="G28" s="90">
        <v>5</v>
      </c>
      <c r="H28" s="90">
        <v>4</v>
      </c>
      <c r="I28" s="90">
        <v>5</v>
      </c>
      <c r="J28" s="90">
        <v>5</v>
      </c>
      <c r="K28" s="90">
        <v>4</v>
      </c>
      <c r="L28" s="90">
        <v>1</v>
      </c>
      <c r="M28" s="90">
        <v>1</v>
      </c>
      <c r="N28" s="68"/>
      <c r="P28" s="92"/>
      <c r="Q28" s="92"/>
    </row>
    <row r="29" spans="1:24" s="56" customFormat="1" ht="21" x14ac:dyDescent="0.6">
      <c r="A29" s="87">
        <v>6330</v>
      </c>
      <c r="B29" s="88">
        <v>26</v>
      </c>
      <c r="C29" s="90">
        <v>5</v>
      </c>
      <c r="D29" s="90">
        <v>4</v>
      </c>
      <c r="E29" s="90">
        <v>4</v>
      </c>
      <c r="F29" s="90">
        <v>4</v>
      </c>
      <c r="G29" s="90">
        <v>5</v>
      </c>
      <c r="H29" s="90">
        <v>4</v>
      </c>
      <c r="I29" s="90">
        <v>5</v>
      </c>
      <c r="J29" s="90">
        <v>5</v>
      </c>
      <c r="K29" s="90">
        <v>4</v>
      </c>
      <c r="L29" s="90">
        <v>1</v>
      </c>
      <c r="M29" s="90">
        <v>2</v>
      </c>
      <c r="N29" s="68"/>
      <c r="P29" s="92"/>
      <c r="Q29" s="92"/>
    </row>
    <row r="30" spans="1:24" s="56" customFormat="1" ht="21" x14ac:dyDescent="0.6">
      <c r="A30" s="87">
        <v>6330</v>
      </c>
      <c r="B30" s="88">
        <v>27</v>
      </c>
      <c r="C30" s="90">
        <v>5</v>
      </c>
      <c r="D30" s="90">
        <v>5</v>
      </c>
      <c r="E30" s="90">
        <v>5</v>
      </c>
      <c r="F30" s="90">
        <v>5</v>
      </c>
      <c r="G30" s="90">
        <v>5</v>
      </c>
      <c r="H30" s="90">
        <v>5</v>
      </c>
      <c r="I30" s="90">
        <v>5</v>
      </c>
      <c r="J30" s="90">
        <v>5</v>
      </c>
      <c r="K30" s="90">
        <v>5</v>
      </c>
      <c r="L30" s="90">
        <v>1</v>
      </c>
      <c r="M30" s="90">
        <v>1</v>
      </c>
      <c r="N30" s="68"/>
      <c r="P30" s="92"/>
      <c r="Q30" s="92"/>
    </row>
    <row r="31" spans="1:24" s="56" customFormat="1" ht="21" x14ac:dyDescent="0.6">
      <c r="A31" s="87">
        <v>6330</v>
      </c>
      <c r="B31" s="88">
        <v>28</v>
      </c>
      <c r="C31" s="90">
        <v>5</v>
      </c>
      <c r="D31" s="90">
        <v>5</v>
      </c>
      <c r="E31" s="90">
        <v>5</v>
      </c>
      <c r="F31" s="90">
        <v>5</v>
      </c>
      <c r="G31" s="90">
        <v>5</v>
      </c>
      <c r="H31" s="90">
        <v>5</v>
      </c>
      <c r="I31" s="90">
        <v>5</v>
      </c>
      <c r="J31" s="90">
        <v>5</v>
      </c>
      <c r="K31" s="90">
        <v>5</v>
      </c>
      <c r="L31" s="90">
        <v>1</v>
      </c>
      <c r="M31" s="90">
        <v>1</v>
      </c>
      <c r="N31" s="68"/>
      <c r="P31" s="92"/>
      <c r="Q31" s="92"/>
    </row>
    <row r="32" spans="1:24" s="56" customFormat="1" ht="21" x14ac:dyDescent="0.6">
      <c r="A32" s="87">
        <v>6330</v>
      </c>
      <c r="B32" s="88">
        <v>29</v>
      </c>
      <c r="C32" s="90">
        <v>5</v>
      </c>
      <c r="D32" s="90">
        <v>5</v>
      </c>
      <c r="E32" s="90">
        <v>4</v>
      </c>
      <c r="F32" s="90">
        <v>5</v>
      </c>
      <c r="G32" s="90">
        <v>5</v>
      </c>
      <c r="H32" s="90">
        <v>5</v>
      </c>
      <c r="I32" s="90">
        <v>5</v>
      </c>
      <c r="J32" s="90">
        <v>5</v>
      </c>
      <c r="K32" s="90">
        <v>5</v>
      </c>
      <c r="L32" s="90">
        <v>1</v>
      </c>
      <c r="M32" s="90">
        <v>1</v>
      </c>
      <c r="N32" s="68"/>
    </row>
    <row r="33" spans="1:20" s="56" customFormat="1" ht="21" x14ac:dyDescent="0.6">
      <c r="A33" s="87">
        <v>6330</v>
      </c>
      <c r="B33" s="88">
        <v>30</v>
      </c>
      <c r="C33" s="90">
        <v>5</v>
      </c>
      <c r="D33" s="90">
        <v>5</v>
      </c>
      <c r="E33" s="90">
        <v>5</v>
      </c>
      <c r="F33" s="90">
        <v>5</v>
      </c>
      <c r="G33" s="90">
        <v>5</v>
      </c>
      <c r="H33" s="90">
        <v>5</v>
      </c>
      <c r="I33" s="90">
        <v>5</v>
      </c>
      <c r="J33" s="90">
        <v>5</v>
      </c>
      <c r="K33" s="90">
        <v>5</v>
      </c>
      <c r="L33" s="90">
        <v>1</v>
      </c>
      <c r="M33" s="90">
        <v>1</v>
      </c>
      <c r="N33" s="68"/>
    </row>
    <row r="34" spans="1:20" s="56" customFormat="1" ht="21" x14ac:dyDescent="0.6">
      <c r="A34" s="87">
        <v>6330</v>
      </c>
      <c r="B34" s="88">
        <v>31</v>
      </c>
      <c r="C34" s="90">
        <v>5</v>
      </c>
      <c r="D34" s="90">
        <v>5</v>
      </c>
      <c r="E34" s="90">
        <v>5</v>
      </c>
      <c r="F34" s="90">
        <v>5</v>
      </c>
      <c r="G34" s="90">
        <v>5</v>
      </c>
      <c r="H34" s="90">
        <v>5</v>
      </c>
      <c r="I34" s="90">
        <v>5</v>
      </c>
      <c r="J34" s="90">
        <v>5</v>
      </c>
      <c r="K34" s="90">
        <v>5</v>
      </c>
      <c r="L34" s="90">
        <v>1</v>
      </c>
      <c r="M34" s="90">
        <v>1</v>
      </c>
      <c r="N34" s="68"/>
    </row>
    <row r="35" spans="1:20" s="56" customFormat="1" ht="21" x14ac:dyDescent="0.6">
      <c r="A35" s="87">
        <v>6330</v>
      </c>
      <c r="B35" s="88">
        <v>32</v>
      </c>
      <c r="C35" s="90">
        <v>5</v>
      </c>
      <c r="D35" s="90">
        <v>5</v>
      </c>
      <c r="E35" s="90">
        <v>5</v>
      </c>
      <c r="F35" s="90">
        <v>5</v>
      </c>
      <c r="G35" s="90">
        <v>5</v>
      </c>
      <c r="H35" s="90">
        <v>5</v>
      </c>
      <c r="I35" s="90">
        <v>5</v>
      </c>
      <c r="J35" s="90">
        <v>5</v>
      </c>
      <c r="K35" s="90">
        <v>5</v>
      </c>
      <c r="L35" s="90">
        <v>1</v>
      </c>
      <c r="M35" s="90">
        <v>1</v>
      </c>
      <c r="N35" s="68"/>
    </row>
    <row r="36" spans="1:20" s="56" customFormat="1" ht="21" x14ac:dyDescent="0.6">
      <c r="A36" s="87">
        <v>6330</v>
      </c>
      <c r="B36" s="88">
        <v>33</v>
      </c>
      <c r="C36" s="90">
        <v>5</v>
      </c>
      <c r="D36" s="90">
        <v>4</v>
      </c>
      <c r="E36" s="90">
        <v>5</v>
      </c>
      <c r="F36" s="90">
        <v>5</v>
      </c>
      <c r="G36" s="90">
        <v>5</v>
      </c>
      <c r="H36" s="90">
        <v>5</v>
      </c>
      <c r="I36" s="90">
        <v>5</v>
      </c>
      <c r="J36" s="90">
        <v>5</v>
      </c>
      <c r="K36" s="90">
        <v>5</v>
      </c>
      <c r="L36" s="90">
        <v>1</v>
      </c>
      <c r="M36" s="90">
        <v>2</v>
      </c>
      <c r="N36" s="68"/>
    </row>
    <row r="37" spans="1:20" s="56" customFormat="1" ht="21" x14ac:dyDescent="0.6">
      <c r="A37" s="87">
        <v>6330</v>
      </c>
      <c r="B37" s="88">
        <v>34</v>
      </c>
      <c r="C37" s="90">
        <v>5</v>
      </c>
      <c r="D37" s="90">
        <v>5</v>
      </c>
      <c r="E37" s="90">
        <v>5</v>
      </c>
      <c r="F37" s="90">
        <v>5</v>
      </c>
      <c r="G37" s="90">
        <v>5</v>
      </c>
      <c r="H37" s="90">
        <v>5</v>
      </c>
      <c r="I37" s="90">
        <v>5</v>
      </c>
      <c r="J37" s="90">
        <v>5</v>
      </c>
      <c r="K37" s="90">
        <v>5</v>
      </c>
      <c r="L37" s="90">
        <v>1</v>
      </c>
      <c r="M37" s="90">
        <v>2</v>
      </c>
      <c r="N37" s="68"/>
    </row>
    <row r="38" spans="1:20" s="56" customFormat="1" ht="21" x14ac:dyDescent="0.6">
      <c r="A38" s="87">
        <v>6330</v>
      </c>
      <c r="B38" s="88">
        <v>35</v>
      </c>
      <c r="C38" s="90">
        <v>5</v>
      </c>
      <c r="D38" s="90">
        <v>5</v>
      </c>
      <c r="E38" s="90">
        <v>5</v>
      </c>
      <c r="F38" s="90">
        <v>5</v>
      </c>
      <c r="G38" s="90">
        <v>5</v>
      </c>
      <c r="H38" s="90">
        <v>5</v>
      </c>
      <c r="I38" s="90">
        <v>4</v>
      </c>
      <c r="J38" s="90">
        <v>5</v>
      </c>
      <c r="K38" s="90">
        <v>5</v>
      </c>
      <c r="L38" s="90">
        <v>1</v>
      </c>
      <c r="M38" s="90">
        <v>1</v>
      </c>
      <c r="N38" s="68"/>
    </row>
    <row r="39" spans="1:20" ht="24.6" x14ac:dyDescent="0.7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1"/>
      <c r="M39" s="71"/>
      <c r="N39" s="69"/>
    </row>
    <row r="40" spans="1:20" ht="24" customHeight="1" x14ac:dyDescent="0.5">
      <c r="A40" s="99" t="s">
        <v>32</v>
      </c>
      <c r="B40" s="101" t="s">
        <v>33</v>
      </c>
      <c r="C40" s="98" t="s">
        <v>86</v>
      </c>
      <c r="D40" s="98"/>
      <c r="E40" s="98"/>
      <c r="F40" s="98"/>
      <c r="G40" s="98"/>
      <c r="H40" s="98"/>
      <c r="I40" s="103" t="s">
        <v>87</v>
      </c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5"/>
    </row>
    <row r="41" spans="1:20" ht="51" customHeight="1" x14ac:dyDescent="0.5">
      <c r="A41" s="100"/>
      <c r="B41" s="102"/>
      <c r="C41" s="98">
        <v>1</v>
      </c>
      <c r="D41" s="98"/>
      <c r="E41" s="98">
        <v>2</v>
      </c>
      <c r="F41" s="98"/>
      <c r="G41" s="98">
        <v>3</v>
      </c>
      <c r="H41" s="98">
        <v>2.1</v>
      </c>
      <c r="I41" s="98">
        <v>4</v>
      </c>
      <c r="J41" s="98">
        <v>2.2000000000000002</v>
      </c>
      <c r="K41" s="98">
        <v>5</v>
      </c>
      <c r="L41" s="98">
        <v>2.2999999999999998</v>
      </c>
      <c r="M41" s="98">
        <v>6</v>
      </c>
      <c r="N41" s="98"/>
      <c r="O41" s="98">
        <v>7</v>
      </c>
      <c r="P41" s="98"/>
      <c r="Q41" s="98">
        <v>8</v>
      </c>
      <c r="R41" s="98"/>
      <c r="S41" s="98">
        <v>9</v>
      </c>
      <c r="T41" s="98"/>
    </row>
    <row r="42" spans="1:20" ht="24.6" x14ac:dyDescent="0.7">
      <c r="A42" s="72">
        <v>5</v>
      </c>
      <c r="B42" s="72">
        <v>100</v>
      </c>
      <c r="C42" s="73">
        <f>COUNTIF(C4:C38,5)</f>
        <v>26</v>
      </c>
      <c r="D42" s="74">
        <f>C42*100</f>
        <v>2600</v>
      </c>
      <c r="E42" s="73">
        <f>COUNTIF(D4:D38,5)</f>
        <v>28</v>
      </c>
      <c r="F42" s="74">
        <f>E42*100</f>
        <v>2800</v>
      </c>
      <c r="G42" s="73">
        <f>COUNTIF(E4:E38,5)</f>
        <v>32</v>
      </c>
      <c r="H42" s="74">
        <f>G42*100</f>
        <v>3200</v>
      </c>
      <c r="I42" s="73">
        <f>COUNTIF(F4:F38,5)</f>
        <v>31</v>
      </c>
      <c r="J42" s="74">
        <f>I42*100</f>
        <v>3100</v>
      </c>
      <c r="K42" s="73">
        <f>COUNTIF(G4:G38,5)</f>
        <v>34</v>
      </c>
      <c r="L42" s="75">
        <f>K42*100</f>
        <v>3400</v>
      </c>
      <c r="M42" s="73">
        <f>COUNTIF(H4:H38,5)</f>
        <v>31</v>
      </c>
      <c r="N42" s="74">
        <f>M42*100</f>
        <v>3100</v>
      </c>
      <c r="O42" s="73">
        <f>COUNTIF(I4:I38,5)</f>
        <v>33</v>
      </c>
      <c r="P42" s="74">
        <f>O42*100</f>
        <v>3300</v>
      </c>
      <c r="Q42" s="73">
        <f>COUNTIF(J4:J38,5)</f>
        <v>29</v>
      </c>
      <c r="R42" s="74">
        <f>Q42*100</f>
        <v>2900</v>
      </c>
      <c r="S42" s="73">
        <f>COUNTIF(K4:K38,5)</f>
        <v>31</v>
      </c>
      <c r="T42" s="74">
        <f>S42*100</f>
        <v>3100</v>
      </c>
    </row>
    <row r="43" spans="1:20" ht="24.6" x14ac:dyDescent="0.7">
      <c r="A43" s="72">
        <v>4</v>
      </c>
      <c r="B43" s="72">
        <v>80</v>
      </c>
      <c r="C43" s="73">
        <f>COUNTIF(C4:C38,4)</f>
        <v>9</v>
      </c>
      <c r="D43" s="74">
        <f>C43*80</f>
        <v>720</v>
      </c>
      <c r="E43" s="73">
        <f>COUNTIF(D4:D38,4)</f>
        <v>7</v>
      </c>
      <c r="F43" s="74">
        <f>E43*80</f>
        <v>560</v>
      </c>
      <c r="G43" s="73">
        <f>COUNTIF(E4:E38,4)</f>
        <v>3</v>
      </c>
      <c r="H43" s="74">
        <f>G43*80</f>
        <v>240</v>
      </c>
      <c r="I43" s="73">
        <f>COUNTIF(F4:F38,4)</f>
        <v>4</v>
      </c>
      <c r="J43" s="74">
        <f>I43*80</f>
        <v>320</v>
      </c>
      <c r="K43" s="73">
        <f>COUNTIF(G4:G38,4)</f>
        <v>1</v>
      </c>
      <c r="L43" s="75">
        <f>K43*80</f>
        <v>80</v>
      </c>
      <c r="M43" s="73">
        <f>COUNTIF(H4:H38,4)</f>
        <v>4</v>
      </c>
      <c r="N43" s="74">
        <f>M43*80</f>
        <v>320</v>
      </c>
      <c r="O43" s="73">
        <f>COUNTIF(I4:I38,4)</f>
        <v>2</v>
      </c>
      <c r="P43" s="74">
        <f>O43*80</f>
        <v>160</v>
      </c>
      <c r="Q43" s="73">
        <f>COUNTIF(J4:J38,4)</f>
        <v>6</v>
      </c>
      <c r="R43" s="74">
        <f>Q43*80</f>
        <v>480</v>
      </c>
      <c r="S43" s="73">
        <f>COUNTIF(K4:K38,4)</f>
        <v>4</v>
      </c>
      <c r="T43" s="74">
        <f>S43*80</f>
        <v>320</v>
      </c>
    </row>
    <row r="44" spans="1:20" ht="24.6" x14ac:dyDescent="0.7">
      <c r="A44" s="72">
        <v>3</v>
      </c>
      <c r="B44" s="72">
        <v>60</v>
      </c>
      <c r="C44" s="73">
        <f>COUNTIF(C4:C38,3)</f>
        <v>0</v>
      </c>
      <c r="D44" s="74">
        <f>C44*60</f>
        <v>0</v>
      </c>
      <c r="E44" s="73">
        <f>COUNTIF(D4:D38,3)</f>
        <v>0</v>
      </c>
      <c r="F44" s="74">
        <f>E44*60</f>
        <v>0</v>
      </c>
      <c r="G44" s="73">
        <f>COUNTIF(E4:E38,3)</f>
        <v>0</v>
      </c>
      <c r="H44" s="74">
        <f>G44*60</f>
        <v>0</v>
      </c>
      <c r="I44" s="73">
        <f>COUNTIF(F4:F38,3)</f>
        <v>0</v>
      </c>
      <c r="J44" s="74">
        <f>I44*60</f>
        <v>0</v>
      </c>
      <c r="K44" s="73">
        <f>COUNTIF(G4:G38,3)</f>
        <v>0</v>
      </c>
      <c r="L44" s="75">
        <f>K44*60</f>
        <v>0</v>
      </c>
      <c r="M44" s="73">
        <f>COUNTIF(H4:H38,3)</f>
        <v>0</v>
      </c>
      <c r="N44" s="74">
        <f>M44*60</f>
        <v>0</v>
      </c>
      <c r="O44" s="73">
        <f>COUNTIF(I4:I38,3)</f>
        <v>0</v>
      </c>
      <c r="P44" s="74">
        <f>O44*60</f>
        <v>0</v>
      </c>
      <c r="Q44" s="73">
        <f>COUNTIF(J4:J38,3)</f>
        <v>0</v>
      </c>
      <c r="R44" s="74">
        <f>Q44*60</f>
        <v>0</v>
      </c>
      <c r="S44" s="73">
        <f>COUNTIF(K4:K38,3)</f>
        <v>0</v>
      </c>
      <c r="T44" s="74">
        <f>S44*60</f>
        <v>0</v>
      </c>
    </row>
    <row r="45" spans="1:20" ht="24.6" x14ac:dyDescent="0.7">
      <c r="A45" s="72">
        <v>2</v>
      </c>
      <c r="B45" s="72">
        <v>40</v>
      </c>
      <c r="C45" s="73">
        <f>COUNTIF(C4:C38,2)</f>
        <v>0</v>
      </c>
      <c r="D45" s="74">
        <f>C45*40</f>
        <v>0</v>
      </c>
      <c r="E45" s="73">
        <f>COUNTIF(D4:D38,2)</f>
        <v>0</v>
      </c>
      <c r="F45" s="74">
        <f>E45*40</f>
        <v>0</v>
      </c>
      <c r="G45" s="73">
        <f>COUNTIF(E4:E38,2)</f>
        <v>0</v>
      </c>
      <c r="H45" s="74">
        <f>G45*40</f>
        <v>0</v>
      </c>
      <c r="I45" s="73">
        <f>COUNTIF(F4:F38,2)</f>
        <v>0</v>
      </c>
      <c r="J45" s="74">
        <f>I45*40</f>
        <v>0</v>
      </c>
      <c r="K45" s="73">
        <f>COUNTIF(G4:G38,2)</f>
        <v>0</v>
      </c>
      <c r="L45" s="75">
        <f>K45*40</f>
        <v>0</v>
      </c>
      <c r="M45" s="73">
        <f>COUNTIF(H4:H38,2)</f>
        <v>0</v>
      </c>
      <c r="N45" s="74">
        <f>M45*40</f>
        <v>0</v>
      </c>
      <c r="O45" s="73">
        <f>COUNTIF(I4:I38,2)</f>
        <v>0</v>
      </c>
      <c r="P45" s="74">
        <f>O45*40</f>
        <v>0</v>
      </c>
      <c r="Q45" s="73">
        <f>COUNTIF(J4:J38,2)</f>
        <v>0</v>
      </c>
      <c r="R45" s="74">
        <f>Q45*40</f>
        <v>0</v>
      </c>
      <c r="S45" s="73">
        <f>COUNTIF(K4:K38,2)</f>
        <v>0</v>
      </c>
      <c r="T45" s="74">
        <f>S45*40</f>
        <v>0</v>
      </c>
    </row>
    <row r="46" spans="1:20" ht="24.6" x14ac:dyDescent="0.7">
      <c r="A46" s="72">
        <v>1</v>
      </c>
      <c r="B46" s="72">
        <v>20</v>
      </c>
      <c r="C46" s="73">
        <f>COUNTIF(C4:C38,1)</f>
        <v>0</v>
      </c>
      <c r="D46" s="74">
        <f>C46*20</f>
        <v>0</v>
      </c>
      <c r="E46" s="73">
        <f>COUNTIF(D4:D38,1)</f>
        <v>0</v>
      </c>
      <c r="F46" s="74">
        <f>E46*20</f>
        <v>0</v>
      </c>
      <c r="G46" s="73">
        <f>COUNTIF(E4:E38,1)</f>
        <v>0</v>
      </c>
      <c r="H46" s="74">
        <f>G46*20</f>
        <v>0</v>
      </c>
      <c r="I46" s="73">
        <f>COUNTIF(F4:F38,1)</f>
        <v>0</v>
      </c>
      <c r="J46" s="74">
        <f>I46*20</f>
        <v>0</v>
      </c>
      <c r="K46" s="73">
        <f>COUNTIF(G4:G38,1)</f>
        <v>0</v>
      </c>
      <c r="L46" s="75">
        <f>K46*20</f>
        <v>0</v>
      </c>
      <c r="M46" s="73">
        <f>COUNTIF(H4:H38,1)</f>
        <v>0</v>
      </c>
      <c r="N46" s="74">
        <f>M46*20</f>
        <v>0</v>
      </c>
      <c r="O46" s="73">
        <f>COUNTIF(I4:I38,1)</f>
        <v>0</v>
      </c>
      <c r="P46" s="74">
        <f>O46*20</f>
        <v>0</v>
      </c>
      <c r="Q46" s="73">
        <f>COUNTIF(J4:J38,1)</f>
        <v>0</v>
      </c>
      <c r="R46" s="74">
        <f>Q46*20</f>
        <v>0</v>
      </c>
      <c r="S46" s="73">
        <f>COUNTIF(K4:K38,1)</f>
        <v>0</v>
      </c>
      <c r="T46" s="74">
        <f>S46*20</f>
        <v>0</v>
      </c>
    </row>
    <row r="47" spans="1:20" ht="24.6" x14ac:dyDescent="0.7">
      <c r="A47" s="72">
        <v>6</v>
      </c>
      <c r="B47" s="72" t="s">
        <v>17</v>
      </c>
      <c r="C47" s="73">
        <f>COUNTIF(C4:C38,6)</f>
        <v>0</v>
      </c>
      <c r="D47" s="74">
        <f>(C47/C48)*100</f>
        <v>0</v>
      </c>
      <c r="E47" s="73">
        <f>COUNTIF(D4:D38,6)</f>
        <v>0</v>
      </c>
      <c r="F47" s="74">
        <f>(E47/E48)*100</f>
        <v>0</v>
      </c>
      <c r="G47" s="73">
        <f>COUNTIF(E4:E38,6)</f>
        <v>0</v>
      </c>
      <c r="H47" s="74">
        <f>(G47/G48)*100</f>
        <v>0</v>
      </c>
      <c r="I47" s="73">
        <f>COUNTIF(F4:F38,6)</f>
        <v>0</v>
      </c>
      <c r="J47" s="74">
        <f>(I47/I48)*100</f>
        <v>0</v>
      </c>
      <c r="K47" s="73">
        <f>COUNTIF(G4:G38,6)</f>
        <v>0</v>
      </c>
      <c r="L47" s="75">
        <f>(K47/K48)*100</f>
        <v>0</v>
      </c>
      <c r="M47" s="73">
        <f>COUNTIF(H4:H38,6)</f>
        <v>0</v>
      </c>
      <c r="N47" s="74">
        <f>(M47/M48)*100</f>
        <v>0</v>
      </c>
      <c r="O47" s="73">
        <f>COUNTIF(I4:I38,6)</f>
        <v>0</v>
      </c>
      <c r="P47" s="74">
        <f>(O47/O48)*100</f>
        <v>0</v>
      </c>
      <c r="Q47" s="73">
        <f>COUNTIF(J4:J38,6)</f>
        <v>0</v>
      </c>
      <c r="R47" s="74">
        <f>(Q47/Q48)*100</f>
        <v>0</v>
      </c>
      <c r="S47" s="73">
        <f>COUNTIF(K4:K38,6)</f>
        <v>0</v>
      </c>
      <c r="T47" s="74">
        <f>(S47/S48)*100</f>
        <v>0</v>
      </c>
    </row>
    <row r="48" spans="1:20" ht="24.6" x14ac:dyDescent="0.7">
      <c r="A48" s="69"/>
      <c r="B48" s="70"/>
      <c r="C48" s="76">
        <f>SUM(C42:C47)</f>
        <v>35</v>
      </c>
      <c r="D48" s="77">
        <f>SUM(D42:D46)</f>
        <v>3320</v>
      </c>
      <c r="E48" s="76">
        <f>SUM(E42:E47)</f>
        <v>35</v>
      </c>
      <c r="F48" s="77">
        <f>SUM(F42:F46)</f>
        <v>3360</v>
      </c>
      <c r="G48" s="76">
        <f>SUM(G42:G47)</f>
        <v>35</v>
      </c>
      <c r="H48" s="77">
        <f t="shared" ref="H48:N48" si="0">SUM(H42:H46)</f>
        <v>3440</v>
      </c>
      <c r="I48" s="76">
        <f>SUM(I42:I47)</f>
        <v>35</v>
      </c>
      <c r="J48" s="77">
        <f t="shared" si="0"/>
        <v>3420</v>
      </c>
      <c r="K48" s="76">
        <f>SUM(K42:K47)</f>
        <v>35</v>
      </c>
      <c r="L48" s="78">
        <f t="shared" si="0"/>
        <v>3480</v>
      </c>
      <c r="M48" s="76">
        <f>SUM(M42:M47)</f>
        <v>35</v>
      </c>
      <c r="N48" s="79">
        <f t="shared" si="0"/>
        <v>3420</v>
      </c>
      <c r="O48" s="76">
        <f>SUM(O42:O47)</f>
        <v>35</v>
      </c>
      <c r="P48" s="79">
        <f>SUM(P42:P46)</f>
        <v>3460</v>
      </c>
      <c r="Q48" s="76">
        <f>SUM(Q42:Q47)</f>
        <v>35</v>
      </c>
      <c r="R48" s="79">
        <f>SUM(R42:R46)</f>
        <v>3380</v>
      </c>
      <c r="S48" s="76">
        <f>SUM(S42:S47)</f>
        <v>35</v>
      </c>
      <c r="T48" s="79">
        <f>SUM(T42:T46)</f>
        <v>3420</v>
      </c>
    </row>
    <row r="49" spans="1:20" ht="24.6" x14ac:dyDescent="0.7">
      <c r="A49" s="69" t="s">
        <v>35</v>
      </c>
      <c r="B49" s="70"/>
      <c r="C49" s="76">
        <f>D48/C48-C47</f>
        <v>94.857142857142861</v>
      </c>
      <c r="D49" s="77"/>
      <c r="E49" s="76">
        <f>F48/E48-E47</f>
        <v>96</v>
      </c>
      <c r="F49" s="77"/>
      <c r="G49" s="76">
        <f>H48/G48-G47</f>
        <v>98.285714285714292</v>
      </c>
      <c r="H49" s="77"/>
      <c r="I49" s="76">
        <f>J48/I48-I47</f>
        <v>97.714285714285708</v>
      </c>
      <c r="J49" s="77"/>
      <c r="K49" s="76">
        <f>L48/K48-K47</f>
        <v>99.428571428571431</v>
      </c>
      <c r="L49" s="78"/>
      <c r="M49" s="76">
        <f>N48/M48-M47</f>
        <v>97.714285714285708</v>
      </c>
      <c r="N49" s="79"/>
      <c r="O49" s="76">
        <f>P48/O48-O47</f>
        <v>98.857142857142861</v>
      </c>
      <c r="P49" s="79"/>
      <c r="Q49" s="76">
        <f>R48/Q48-Q47</f>
        <v>96.571428571428569</v>
      </c>
      <c r="R49" s="79"/>
      <c r="S49" s="76">
        <f>T48/S48-S47</f>
        <v>97.714285714285708</v>
      </c>
      <c r="T49" s="79"/>
    </row>
    <row r="50" spans="1:20" ht="24.6" x14ac:dyDescent="0.7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1"/>
      <c r="M50" s="71"/>
      <c r="N50" s="69"/>
    </row>
    <row r="51" spans="1:20" ht="27" x14ac:dyDescent="0.75">
      <c r="A51" s="106" t="s">
        <v>36</v>
      </c>
      <c r="B51" s="106"/>
      <c r="C51" s="80">
        <f>SUM(C49:T49)/9</f>
        <v>97.460317460317455</v>
      </c>
      <c r="D51" s="81" t="s">
        <v>37</v>
      </c>
      <c r="E51" s="70"/>
      <c r="F51" s="70"/>
      <c r="G51" s="70"/>
      <c r="H51" s="70"/>
      <c r="I51" s="70"/>
      <c r="J51" s="70"/>
      <c r="K51" s="70"/>
      <c r="L51" s="71"/>
      <c r="M51" s="71"/>
      <c r="N51" s="69"/>
    </row>
    <row r="52" spans="1:20" ht="24.6" x14ac:dyDescent="0.7">
      <c r="A52" s="69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71"/>
      <c r="N52" s="69"/>
    </row>
    <row r="53" spans="1:20" ht="27" x14ac:dyDescent="0.75">
      <c r="A53" s="107" t="s">
        <v>38</v>
      </c>
      <c r="B53" s="107"/>
      <c r="C53" s="82">
        <f>((COUNTIF(C4:K24,6)/(C48*9)*100))</f>
        <v>0</v>
      </c>
      <c r="D53" s="83" t="s">
        <v>37</v>
      </c>
      <c r="E53" s="70"/>
      <c r="F53" s="70"/>
      <c r="G53" s="70"/>
      <c r="H53" s="70"/>
      <c r="I53" s="70"/>
      <c r="J53" s="70"/>
      <c r="K53" s="70"/>
      <c r="L53" s="71"/>
      <c r="M53" s="71"/>
      <c r="N53" s="69"/>
    </row>
    <row r="105" spans="15:22" ht="24.6" x14ac:dyDescent="0.7">
      <c r="O105" s="84" t="s">
        <v>17</v>
      </c>
      <c r="P105" s="69"/>
      <c r="Q105" s="69"/>
      <c r="R105" s="69"/>
      <c r="S105" s="69"/>
      <c r="T105" s="69"/>
      <c r="U105" s="69"/>
      <c r="V105" s="69"/>
    </row>
    <row r="106" spans="15:22" ht="24.6" x14ac:dyDescent="0.7">
      <c r="O106" s="85">
        <v>6</v>
      </c>
      <c r="P106" s="69"/>
      <c r="Q106" s="69"/>
      <c r="R106" s="69"/>
      <c r="S106" s="69"/>
      <c r="T106" s="69"/>
      <c r="U106" s="69"/>
      <c r="V106" s="69"/>
    </row>
    <row r="107" spans="15:22" ht="24.6" x14ac:dyDescent="0.7">
      <c r="O107" s="85"/>
      <c r="P107" s="69"/>
      <c r="Q107" s="69"/>
      <c r="R107" s="69"/>
      <c r="S107" s="69"/>
      <c r="T107" s="69"/>
      <c r="U107" s="69"/>
      <c r="V107" s="69"/>
    </row>
    <row r="108" spans="15:22" ht="24.6" x14ac:dyDescent="0.7">
      <c r="O108" s="86">
        <f>D47</f>
        <v>0</v>
      </c>
      <c r="P108" s="69"/>
      <c r="Q108" s="69"/>
      <c r="R108" s="69"/>
      <c r="S108" s="69"/>
      <c r="T108" s="69"/>
      <c r="U108" s="69"/>
      <c r="V108" s="69"/>
    </row>
    <row r="109" spans="15:22" ht="24.6" x14ac:dyDescent="0.7">
      <c r="O109" s="86">
        <f>F47</f>
        <v>0</v>
      </c>
      <c r="P109" s="69"/>
      <c r="Q109" s="69"/>
      <c r="R109" s="69"/>
      <c r="S109" s="69"/>
      <c r="T109" s="69"/>
      <c r="U109" s="69"/>
      <c r="V109" s="69"/>
    </row>
    <row r="110" spans="15:22" ht="24.6" x14ac:dyDescent="0.7">
      <c r="O110" s="86">
        <f>H47</f>
        <v>0</v>
      </c>
      <c r="P110" s="69"/>
      <c r="Q110" s="69"/>
      <c r="R110" s="69"/>
      <c r="S110" s="69"/>
      <c r="T110" s="69"/>
      <c r="U110" s="69"/>
      <c r="V110" s="69"/>
    </row>
    <row r="111" spans="15:22" ht="24.6" x14ac:dyDescent="0.7">
      <c r="O111" s="86">
        <f>J47</f>
        <v>0</v>
      </c>
      <c r="P111" s="69"/>
      <c r="Q111" s="69"/>
      <c r="R111" s="69"/>
      <c r="S111" s="69"/>
      <c r="T111" s="69"/>
      <c r="U111" s="69"/>
      <c r="V111" s="69"/>
    </row>
    <row r="112" spans="15:22" ht="24.6" x14ac:dyDescent="0.7">
      <c r="O112" s="86">
        <f>L47</f>
        <v>0</v>
      </c>
      <c r="P112" s="69"/>
      <c r="Q112" s="69"/>
      <c r="R112" s="69"/>
      <c r="S112" s="69"/>
      <c r="T112" s="69"/>
      <c r="U112" s="69"/>
      <c r="V112" s="69"/>
    </row>
    <row r="113" spans="15:22" ht="24.6" x14ac:dyDescent="0.7">
      <c r="O113" s="86">
        <f>N47</f>
        <v>0</v>
      </c>
      <c r="P113" s="69"/>
      <c r="Q113" s="69"/>
      <c r="R113" s="69"/>
      <c r="S113" s="69"/>
      <c r="T113" s="69"/>
      <c r="U113" s="69"/>
      <c r="V113" s="69"/>
    </row>
    <row r="114" spans="15:22" ht="24.6" x14ac:dyDescent="0.7">
      <c r="O114" s="86">
        <f>P128</f>
        <v>0</v>
      </c>
      <c r="P114" s="69"/>
      <c r="Q114" s="69"/>
      <c r="R114" s="69"/>
      <c r="S114" s="69"/>
      <c r="T114" s="69"/>
      <c r="U114" s="69"/>
      <c r="V114" s="69"/>
    </row>
    <row r="115" spans="15:22" ht="24.6" x14ac:dyDescent="0.7">
      <c r="O115" s="86"/>
      <c r="P115" s="69"/>
      <c r="Q115" s="69"/>
      <c r="R115" s="69"/>
      <c r="S115" s="69"/>
      <c r="T115" s="69"/>
      <c r="U115" s="69"/>
      <c r="V115" s="69"/>
    </row>
    <row r="116" spans="15:22" ht="24.6" x14ac:dyDescent="0.7">
      <c r="O116" s="86">
        <f>P128</f>
        <v>0</v>
      </c>
      <c r="P116" s="69"/>
      <c r="Q116" s="69"/>
      <c r="R116" s="69"/>
      <c r="S116" s="69"/>
      <c r="T116" s="69"/>
      <c r="U116" s="69"/>
      <c r="V116" s="69"/>
    </row>
    <row r="117" spans="15:22" ht="24.6" x14ac:dyDescent="0.7">
      <c r="O117" s="86">
        <f>R128</f>
        <v>0</v>
      </c>
      <c r="P117" s="69"/>
      <c r="Q117" s="69"/>
      <c r="R117" s="69"/>
      <c r="S117" s="69"/>
      <c r="T117" s="69"/>
      <c r="U117" s="69"/>
      <c r="V117" s="69"/>
    </row>
    <row r="118" spans="15:22" ht="24.6" x14ac:dyDescent="0.7">
      <c r="O118" s="86">
        <f>T128</f>
        <v>0</v>
      </c>
      <c r="P118" s="69"/>
      <c r="Q118" s="69"/>
      <c r="R118" s="69"/>
      <c r="S118" s="69"/>
      <c r="T118" s="69"/>
      <c r="U118" s="69"/>
      <c r="V118" s="69"/>
    </row>
    <row r="119" spans="15:22" ht="24.6" x14ac:dyDescent="0.7">
      <c r="O119" s="86">
        <f>V128</f>
        <v>0</v>
      </c>
      <c r="P119" s="69"/>
      <c r="Q119" s="69"/>
      <c r="R119" s="69"/>
      <c r="S119" s="69"/>
      <c r="T119" s="69"/>
      <c r="U119" s="69"/>
      <c r="V119" s="69"/>
    </row>
    <row r="120" spans="15:22" ht="24.6" x14ac:dyDescent="0.7">
      <c r="O120" s="69"/>
      <c r="P120" s="69"/>
      <c r="Q120" s="69"/>
      <c r="R120" s="69"/>
      <c r="S120" s="69"/>
      <c r="T120" s="69"/>
      <c r="U120" s="69"/>
      <c r="V120" s="69"/>
    </row>
    <row r="121" spans="15:22" ht="24.6" x14ac:dyDescent="0.5">
      <c r="O121" s="98" t="s">
        <v>11</v>
      </c>
      <c r="P121" s="98"/>
      <c r="Q121" s="98"/>
      <c r="R121" s="98"/>
      <c r="S121" s="98"/>
      <c r="T121" s="98"/>
      <c r="U121" s="98" t="s">
        <v>12</v>
      </c>
      <c r="V121" s="98"/>
    </row>
    <row r="122" spans="15:22" ht="24.6" x14ac:dyDescent="0.5">
      <c r="O122" s="98">
        <v>3.1</v>
      </c>
      <c r="P122" s="98"/>
      <c r="Q122" s="98">
        <v>3.2</v>
      </c>
      <c r="R122" s="98"/>
      <c r="S122" s="98">
        <v>3.3</v>
      </c>
      <c r="T122" s="98"/>
      <c r="U122" s="98"/>
      <c r="V122" s="98"/>
    </row>
    <row r="123" spans="15:22" ht="24.6" x14ac:dyDescent="0.7">
      <c r="O123" s="73">
        <f>COUNTIF(I4:I38,5)</f>
        <v>33</v>
      </c>
      <c r="P123" s="74">
        <f>O123*100</f>
        <v>3300</v>
      </c>
      <c r="Q123" s="73">
        <f>COUNTIF(J4:J38,5)</f>
        <v>29</v>
      </c>
      <c r="R123" s="74">
        <f>Q123*100</f>
        <v>2900</v>
      </c>
      <c r="S123" s="73">
        <f>COUNTIF(K4:K38,5)</f>
        <v>31</v>
      </c>
      <c r="T123" s="74">
        <f>S123*100</f>
        <v>3100</v>
      </c>
      <c r="U123" s="73">
        <f>COUNTIF(L4:L38,5)</f>
        <v>0</v>
      </c>
      <c r="V123" s="74">
        <f>U123*100</f>
        <v>0</v>
      </c>
    </row>
    <row r="124" spans="15:22" ht="24.6" x14ac:dyDescent="0.7">
      <c r="O124" s="73">
        <f>COUNTIF(I4:I38,4)</f>
        <v>2</v>
      </c>
      <c r="P124" s="74">
        <f>O124*80</f>
        <v>160</v>
      </c>
      <c r="Q124" s="73">
        <f>COUNTIF(J4:J38,4)</f>
        <v>6</v>
      </c>
      <c r="R124" s="74">
        <f>Q124*80</f>
        <v>480</v>
      </c>
      <c r="S124" s="73">
        <f>COUNTIF(K4:K38,4)</f>
        <v>4</v>
      </c>
      <c r="T124" s="74">
        <f>S124*80</f>
        <v>320</v>
      </c>
      <c r="U124" s="73">
        <f>COUNTIF(L4:L38,4)</f>
        <v>0</v>
      </c>
      <c r="V124" s="74">
        <f>U124*80</f>
        <v>0</v>
      </c>
    </row>
    <row r="125" spans="15:22" ht="24.6" x14ac:dyDescent="0.7">
      <c r="O125" s="73">
        <f>COUNTIF(I4:I38,3)</f>
        <v>0</v>
      </c>
      <c r="P125" s="74">
        <f>O125*60</f>
        <v>0</v>
      </c>
      <c r="Q125" s="73">
        <f>COUNTIF(J4:J38,3)</f>
        <v>0</v>
      </c>
      <c r="R125" s="74">
        <f>Q125*60</f>
        <v>0</v>
      </c>
      <c r="S125" s="73">
        <f>COUNTIF(K4:K38,3)</f>
        <v>0</v>
      </c>
      <c r="T125" s="74">
        <f>S125*60</f>
        <v>0</v>
      </c>
      <c r="U125" s="73">
        <f>COUNTIF(L4:L38,3)</f>
        <v>0</v>
      </c>
      <c r="V125" s="74">
        <f>U125*60</f>
        <v>0</v>
      </c>
    </row>
    <row r="126" spans="15:22" ht="24.6" x14ac:dyDescent="0.7">
      <c r="O126" s="73">
        <f>COUNTIF(I4:I38,2)</f>
        <v>0</v>
      </c>
      <c r="P126" s="74">
        <f>O126*40</f>
        <v>0</v>
      </c>
      <c r="Q126" s="73">
        <f>COUNTIF(J4:J38,2)</f>
        <v>0</v>
      </c>
      <c r="R126" s="74">
        <f>Q126*40</f>
        <v>0</v>
      </c>
      <c r="S126" s="73">
        <f>COUNTIF(K4:K38,2)</f>
        <v>0</v>
      </c>
      <c r="T126" s="74">
        <f>S126*40</f>
        <v>0</v>
      </c>
      <c r="U126" s="73">
        <f>COUNTIF(L4:L38,2)</f>
        <v>0</v>
      </c>
      <c r="V126" s="74">
        <f>U126*40</f>
        <v>0</v>
      </c>
    </row>
    <row r="127" spans="15:22" ht="24.6" x14ac:dyDescent="0.7">
      <c r="O127" s="73">
        <f>COUNTIF(I4:I38,1)</f>
        <v>0</v>
      </c>
      <c r="P127" s="74">
        <f>O127*20</f>
        <v>0</v>
      </c>
      <c r="Q127" s="73">
        <f>COUNTIF(J4:J38,1)</f>
        <v>0</v>
      </c>
      <c r="R127" s="74">
        <f>Q127*20</f>
        <v>0</v>
      </c>
      <c r="S127" s="73">
        <f>COUNTIF(K4:K38,1)</f>
        <v>0</v>
      </c>
      <c r="T127" s="74">
        <f>S127*20</f>
        <v>0</v>
      </c>
      <c r="U127" s="73">
        <f>COUNTIF(L4:L38,1)</f>
        <v>35</v>
      </c>
      <c r="V127" s="74">
        <f>U127*20</f>
        <v>700</v>
      </c>
    </row>
    <row r="128" spans="15:22" ht="24.6" x14ac:dyDescent="0.7">
      <c r="O128" s="73">
        <f>COUNTIF(I4:I38,6)</f>
        <v>0</v>
      </c>
      <c r="P128" s="74">
        <f>(O128/O129)*100</f>
        <v>0</v>
      </c>
      <c r="Q128" s="73">
        <f>COUNTIF(J4:J38,6)</f>
        <v>0</v>
      </c>
      <c r="R128" s="74">
        <f>(Q128/Q129)*100</f>
        <v>0</v>
      </c>
      <c r="S128" s="73">
        <f>COUNTIF(K4:K38,6)</f>
        <v>0</v>
      </c>
      <c r="T128" s="74">
        <f>(S128/S129)*100</f>
        <v>0</v>
      </c>
      <c r="U128" s="73">
        <f>COUNTIF(L4:L38,6)</f>
        <v>0</v>
      </c>
      <c r="V128" s="74">
        <f>(U128/U129)*100</f>
        <v>0</v>
      </c>
    </row>
    <row r="129" spans="15:22" ht="24.6" x14ac:dyDescent="0.7">
      <c r="O129" s="76">
        <f>SUM(O123:O128)</f>
        <v>35</v>
      </c>
      <c r="P129" s="79">
        <f>SUM(P123:P127)</f>
        <v>3460</v>
      </c>
      <c r="Q129" s="76">
        <f>SUM(Q123:Q128)</f>
        <v>35</v>
      </c>
      <c r="R129" s="79">
        <f>SUM(R123:R127)</f>
        <v>3380</v>
      </c>
      <c r="S129" s="76">
        <f>SUM(S123:S128)</f>
        <v>35</v>
      </c>
      <c r="T129" s="79">
        <f>SUM(T123:T127)</f>
        <v>3420</v>
      </c>
      <c r="U129" s="76">
        <f>SUM(U123:U128)</f>
        <v>35</v>
      </c>
      <c r="V129" s="79">
        <f>SUM(V123:V127)</f>
        <v>700</v>
      </c>
    </row>
    <row r="130" spans="15:22" ht="24.6" x14ac:dyDescent="0.7">
      <c r="O130" s="108">
        <f>P129/O129-O128</f>
        <v>98.857142857142861</v>
      </c>
      <c r="P130" s="108"/>
      <c r="Q130" s="108">
        <f>R129/Q129-Q128</f>
        <v>96.571428571428569</v>
      </c>
      <c r="R130" s="108"/>
      <c r="S130" s="108">
        <f>T129/S129-S128</f>
        <v>97.714285714285708</v>
      </c>
      <c r="T130" s="108"/>
      <c r="U130" s="108">
        <f>V129/U129-U128</f>
        <v>20</v>
      </c>
      <c r="V130" s="108"/>
    </row>
    <row r="131" spans="15:22" ht="24.6" x14ac:dyDescent="0.7">
      <c r="O131" s="69"/>
      <c r="P131" s="69"/>
      <c r="Q131" s="69"/>
      <c r="R131" s="69"/>
      <c r="S131" s="69"/>
      <c r="T131" s="69"/>
      <c r="U131" s="69"/>
      <c r="V131" s="69"/>
    </row>
    <row r="132" spans="15:22" ht="24.6" x14ac:dyDescent="0.7">
      <c r="O132" s="69"/>
      <c r="P132" s="69"/>
      <c r="Q132" s="69"/>
      <c r="R132" s="69"/>
      <c r="S132" s="69"/>
      <c r="T132" s="69"/>
      <c r="U132" s="69"/>
      <c r="V132" s="69"/>
    </row>
    <row r="133" spans="15:22" ht="24.6" x14ac:dyDescent="0.7">
      <c r="O133" s="69"/>
      <c r="P133" s="69"/>
      <c r="Q133" s="69"/>
      <c r="R133" s="69"/>
      <c r="S133" s="69"/>
      <c r="T133" s="69"/>
      <c r="U133" s="69"/>
      <c r="V133" s="69"/>
    </row>
    <row r="134" spans="15:22" ht="24.6" x14ac:dyDescent="0.7">
      <c r="O134" s="69"/>
      <c r="P134" s="69"/>
      <c r="Q134" s="69"/>
      <c r="R134" s="69"/>
      <c r="S134" s="69"/>
      <c r="T134" s="69"/>
      <c r="U134" s="69"/>
      <c r="V134" s="69"/>
    </row>
  </sheetData>
  <mergeCells count="31">
    <mergeCell ref="A1:N1"/>
    <mergeCell ref="C2:E2"/>
    <mergeCell ref="F2:K2"/>
    <mergeCell ref="A2:A3"/>
    <mergeCell ref="B2:B3"/>
    <mergeCell ref="L2:L3"/>
    <mergeCell ref="M2:M3"/>
    <mergeCell ref="Q130:R130"/>
    <mergeCell ref="S130:T130"/>
    <mergeCell ref="U121:V122"/>
    <mergeCell ref="I41:J41"/>
    <mergeCell ref="K41:L41"/>
    <mergeCell ref="M41:N41"/>
    <mergeCell ref="O122:P122"/>
    <mergeCell ref="U130:V130"/>
    <mergeCell ref="O130:P130"/>
    <mergeCell ref="A51:B51"/>
    <mergeCell ref="A53:B53"/>
    <mergeCell ref="Q122:R122"/>
    <mergeCell ref="S122:T122"/>
    <mergeCell ref="O121:T121"/>
    <mergeCell ref="G41:H41"/>
    <mergeCell ref="A40:A41"/>
    <mergeCell ref="O41:P41"/>
    <mergeCell ref="Q41:R41"/>
    <mergeCell ref="S41:T41"/>
    <mergeCell ref="B40:B41"/>
    <mergeCell ref="C40:H40"/>
    <mergeCell ref="C41:D41"/>
    <mergeCell ref="E41:F41"/>
    <mergeCell ref="I40:T40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"/>
  <sheetViews>
    <sheetView zoomScaleNormal="100" workbookViewId="0">
      <pane ySplit="2" topLeftCell="A3" activePane="bottomLeft" state="frozen"/>
      <selection pane="bottomLeft" sqref="A1:L1"/>
    </sheetView>
  </sheetViews>
  <sheetFormatPr defaultRowHeight="13.8" x14ac:dyDescent="0.25"/>
  <cols>
    <col min="1" max="2" width="11.59765625" customWidth="1"/>
    <col min="3" max="3" width="13.59765625" customWidth="1"/>
    <col min="4" max="4" width="16.59765625" customWidth="1"/>
    <col min="5" max="5" width="13.59765625" customWidth="1"/>
    <col min="6" max="6" width="17.19921875" customWidth="1"/>
    <col min="7" max="8" width="13.59765625" customWidth="1"/>
    <col min="9" max="9" width="17" customWidth="1"/>
    <col min="10" max="12" width="13.59765625" customWidth="1"/>
  </cols>
  <sheetData>
    <row r="1" spans="1:12" ht="33.6" x14ac:dyDescent="0.95">
      <c r="A1" s="122" t="s">
        <v>39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49.25" customHeight="1" x14ac:dyDescent="0.25">
      <c r="A2" s="18" t="s">
        <v>40</v>
      </c>
      <c r="B2" s="18" t="s">
        <v>3</v>
      </c>
      <c r="C2" s="18" t="s">
        <v>41</v>
      </c>
      <c r="D2" s="18" t="s">
        <v>42</v>
      </c>
      <c r="E2" s="18" t="s">
        <v>51</v>
      </c>
      <c r="F2" s="18" t="s">
        <v>44</v>
      </c>
      <c r="G2" s="18" t="s">
        <v>45</v>
      </c>
      <c r="H2" s="18" t="s">
        <v>46</v>
      </c>
      <c r="I2" s="18" t="s">
        <v>47</v>
      </c>
      <c r="J2" s="18" t="s">
        <v>48</v>
      </c>
      <c r="K2" s="18" t="s">
        <v>49</v>
      </c>
      <c r="L2" s="18" t="s">
        <v>50</v>
      </c>
    </row>
    <row r="3" spans="1:12" x14ac:dyDescent="0.25">
      <c r="A3" s="41">
        <v>6330</v>
      </c>
      <c r="B3" s="49">
        <v>1</v>
      </c>
      <c r="C3" s="42">
        <v>1</v>
      </c>
      <c r="D3" s="4"/>
      <c r="E3" s="50">
        <v>1</v>
      </c>
      <c r="F3" s="51">
        <v>1</v>
      </c>
      <c r="G3" s="51"/>
      <c r="H3" s="50"/>
      <c r="I3" s="51">
        <v>1</v>
      </c>
      <c r="J3" s="51">
        <v>2</v>
      </c>
      <c r="K3" s="51">
        <v>1</v>
      </c>
      <c r="L3" s="52">
        <v>800</v>
      </c>
    </row>
    <row r="4" spans="1:12" x14ac:dyDescent="0.25">
      <c r="A4" s="41">
        <v>6330</v>
      </c>
      <c r="B4" s="49">
        <v>2</v>
      </c>
      <c r="C4" s="43">
        <v>1</v>
      </c>
      <c r="D4" s="4"/>
      <c r="E4" s="51">
        <v>1</v>
      </c>
      <c r="F4" s="51">
        <v>1</v>
      </c>
      <c r="G4" s="51"/>
      <c r="H4" s="51"/>
      <c r="I4" s="51">
        <v>2</v>
      </c>
      <c r="J4" s="51">
        <v>2</v>
      </c>
      <c r="K4" s="51">
        <v>1</v>
      </c>
      <c r="L4" s="52">
        <v>500</v>
      </c>
    </row>
    <row r="5" spans="1:12" x14ac:dyDescent="0.25">
      <c r="A5" s="41">
        <v>6330</v>
      </c>
      <c r="B5" s="49">
        <v>3</v>
      </c>
      <c r="C5" s="42">
        <v>1</v>
      </c>
      <c r="D5" s="4"/>
      <c r="E5" s="50">
        <v>1</v>
      </c>
      <c r="F5" s="51">
        <v>1</v>
      </c>
      <c r="G5" s="51"/>
      <c r="H5" s="50"/>
      <c r="I5" s="51">
        <v>2</v>
      </c>
      <c r="J5" s="51">
        <v>2</v>
      </c>
      <c r="K5" s="51">
        <v>1</v>
      </c>
      <c r="L5" s="52">
        <v>300</v>
      </c>
    </row>
    <row r="6" spans="1:12" x14ac:dyDescent="0.25">
      <c r="A6" s="41">
        <v>6330</v>
      </c>
      <c r="B6" s="49">
        <v>4</v>
      </c>
      <c r="C6" s="43">
        <v>1</v>
      </c>
      <c r="D6" s="4"/>
      <c r="E6" s="51">
        <v>1</v>
      </c>
      <c r="F6" s="51">
        <v>1</v>
      </c>
      <c r="G6" s="51"/>
      <c r="H6" s="51"/>
      <c r="I6" s="51">
        <v>2</v>
      </c>
      <c r="J6" s="51">
        <v>2</v>
      </c>
      <c r="K6" s="51">
        <v>1</v>
      </c>
      <c r="L6" s="52">
        <v>500</v>
      </c>
    </row>
    <row r="7" spans="1:12" x14ac:dyDescent="0.25">
      <c r="A7" s="41">
        <v>6330</v>
      </c>
      <c r="B7" s="49">
        <v>5</v>
      </c>
      <c r="C7" s="42">
        <v>1</v>
      </c>
      <c r="D7" s="4"/>
      <c r="E7" s="50">
        <v>1</v>
      </c>
      <c r="F7" s="51">
        <v>1</v>
      </c>
      <c r="G7" s="51"/>
      <c r="H7" s="50"/>
      <c r="I7" s="51">
        <v>1</v>
      </c>
      <c r="J7" s="51">
        <v>2</v>
      </c>
      <c r="K7" s="51">
        <v>1</v>
      </c>
      <c r="L7" s="52">
        <v>500</v>
      </c>
    </row>
    <row r="8" spans="1:12" x14ac:dyDescent="0.25">
      <c r="A8" s="41">
        <v>6330</v>
      </c>
      <c r="B8" s="49">
        <v>6</v>
      </c>
      <c r="C8" s="43">
        <v>1</v>
      </c>
      <c r="D8" s="4"/>
      <c r="E8" s="51">
        <v>1</v>
      </c>
      <c r="F8" s="51">
        <v>1</v>
      </c>
      <c r="G8" s="51"/>
      <c r="H8" s="51"/>
      <c r="I8" s="51">
        <v>1</v>
      </c>
      <c r="J8" s="51">
        <v>2</v>
      </c>
      <c r="K8" s="51">
        <v>1</v>
      </c>
      <c r="L8" s="52">
        <v>300</v>
      </c>
    </row>
    <row r="9" spans="1:12" x14ac:dyDescent="0.25">
      <c r="A9" s="41">
        <v>6330</v>
      </c>
      <c r="B9" s="49">
        <v>7</v>
      </c>
      <c r="C9" s="42">
        <v>1</v>
      </c>
      <c r="D9" s="4"/>
      <c r="E9" s="50">
        <v>1</v>
      </c>
      <c r="F9" s="51">
        <v>1</v>
      </c>
      <c r="G9" s="48"/>
      <c r="H9" s="50"/>
      <c r="I9" s="51">
        <v>1</v>
      </c>
      <c r="J9" s="51">
        <v>2</v>
      </c>
      <c r="K9" s="51">
        <v>1</v>
      </c>
      <c r="L9" s="52">
        <v>500</v>
      </c>
    </row>
    <row r="10" spans="1:12" x14ac:dyDescent="0.25">
      <c r="A10" s="41">
        <v>6330</v>
      </c>
      <c r="B10" s="49">
        <v>8</v>
      </c>
      <c r="C10" s="43">
        <v>1</v>
      </c>
      <c r="D10" s="4"/>
      <c r="E10" s="51">
        <v>1</v>
      </c>
      <c r="F10" s="51">
        <v>1</v>
      </c>
      <c r="G10" s="51"/>
      <c r="H10" s="51"/>
      <c r="I10" s="51">
        <v>2</v>
      </c>
      <c r="J10" s="51">
        <v>2</v>
      </c>
      <c r="K10" s="51">
        <v>1</v>
      </c>
      <c r="L10" s="52">
        <v>1200</v>
      </c>
    </row>
    <row r="11" spans="1:12" x14ac:dyDescent="0.25">
      <c r="A11" s="41">
        <v>6330</v>
      </c>
      <c r="B11" s="49">
        <v>9</v>
      </c>
      <c r="C11" s="42">
        <v>1</v>
      </c>
      <c r="D11" s="4"/>
      <c r="E11" s="50">
        <v>1</v>
      </c>
      <c r="F11" s="51">
        <v>1</v>
      </c>
      <c r="G11" s="48"/>
      <c r="H11" s="50"/>
      <c r="I11" s="51">
        <v>1</v>
      </c>
      <c r="J11" s="51">
        <v>2</v>
      </c>
      <c r="K11" s="51">
        <v>1</v>
      </c>
      <c r="L11" s="52">
        <v>1300</v>
      </c>
    </row>
    <row r="12" spans="1:12" x14ac:dyDescent="0.25">
      <c r="A12" s="41">
        <v>6330</v>
      </c>
      <c r="B12" s="49">
        <v>10</v>
      </c>
      <c r="C12" s="43">
        <v>1</v>
      </c>
      <c r="D12" s="4"/>
      <c r="E12" s="51">
        <v>1</v>
      </c>
      <c r="F12" s="51">
        <v>1</v>
      </c>
      <c r="G12" s="48"/>
      <c r="H12" s="51"/>
      <c r="I12" s="51">
        <v>1</v>
      </c>
      <c r="J12" s="51">
        <v>2</v>
      </c>
      <c r="K12" s="51">
        <v>1</v>
      </c>
      <c r="L12" s="52">
        <v>3000</v>
      </c>
    </row>
    <row r="13" spans="1:12" x14ac:dyDescent="0.25">
      <c r="A13" s="41">
        <v>6330</v>
      </c>
      <c r="B13" s="49">
        <v>11</v>
      </c>
      <c r="C13" s="42">
        <v>1</v>
      </c>
      <c r="D13" s="4"/>
      <c r="E13" s="50">
        <v>1</v>
      </c>
      <c r="F13" s="51">
        <v>1</v>
      </c>
      <c r="G13" s="48"/>
      <c r="H13" s="50"/>
      <c r="I13" s="51">
        <v>2</v>
      </c>
      <c r="J13" s="51">
        <v>2</v>
      </c>
      <c r="K13" s="51">
        <v>1</v>
      </c>
      <c r="L13" s="52">
        <v>300</v>
      </c>
    </row>
    <row r="14" spans="1:12" x14ac:dyDescent="0.25">
      <c r="A14" s="41">
        <v>6330</v>
      </c>
      <c r="B14" s="49">
        <v>12</v>
      </c>
      <c r="C14" s="43">
        <v>1</v>
      </c>
      <c r="D14" s="4"/>
      <c r="E14" s="51">
        <v>1</v>
      </c>
      <c r="F14" s="51">
        <v>1</v>
      </c>
      <c r="G14" s="51"/>
      <c r="H14" s="51"/>
      <c r="I14" s="51">
        <v>1</v>
      </c>
      <c r="J14" s="51">
        <v>2</v>
      </c>
      <c r="K14" s="51">
        <v>1</v>
      </c>
      <c r="L14" s="52">
        <v>300</v>
      </c>
    </row>
    <row r="15" spans="1:12" x14ac:dyDescent="0.25">
      <c r="A15" s="41">
        <v>6330</v>
      </c>
      <c r="B15" s="49">
        <v>13</v>
      </c>
      <c r="C15" s="42">
        <v>1</v>
      </c>
      <c r="D15" s="4"/>
      <c r="E15" s="50">
        <v>1</v>
      </c>
      <c r="F15" s="51">
        <v>1</v>
      </c>
      <c r="G15" s="48"/>
      <c r="H15" s="47"/>
      <c r="I15" s="51">
        <v>2</v>
      </c>
      <c r="J15" s="51">
        <v>2</v>
      </c>
      <c r="K15" s="51">
        <v>1</v>
      </c>
      <c r="L15" s="52">
        <v>1500</v>
      </c>
    </row>
    <row r="16" spans="1:12" x14ac:dyDescent="0.25">
      <c r="A16" s="41">
        <v>6330</v>
      </c>
      <c r="B16" s="49">
        <v>14</v>
      </c>
      <c r="C16" s="43">
        <v>1</v>
      </c>
      <c r="D16" s="4"/>
      <c r="E16" s="51">
        <v>1</v>
      </c>
      <c r="F16" s="51">
        <v>1</v>
      </c>
      <c r="G16" s="51"/>
      <c r="H16" s="48"/>
      <c r="I16" s="51">
        <v>2</v>
      </c>
      <c r="J16" s="51">
        <v>2</v>
      </c>
      <c r="K16" s="51">
        <v>1</v>
      </c>
      <c r="L16" s="52">
        <v>500</v>
      </c>
    </row>
    <row r="17" spans="1:12" x14ac:dyDescent="0.25">
      <c r="A17" s="41">
        <v>6330</v>
      </c>
      <c r="B17" s="49">
        <v>15</v>
      </c>
      <c r="C17" s="43">
        <v>1</v>
      </c>
      <c r="D17" s="4"/>
      <c r="E17" s="51">
        <v>1</v>
      </c>
      <c r="F17" s="51">
        <v>1</v>
      </c>
      <c r="G17" s="48"/>
      <c r="H17" s="48"/>
      <c r="I17" s="51">
        <v>1</v>
      </c>
      <c r="J17" s="51">
        <v>2</v>
      </c>
      <c r="K17" s="51">
        <v>1</v>
      </c>
      <c r="L17" s="52">
        <v>300</v>
      </c>
    </row>
    <row r="18" spans="1:12" x14ac:dyDescent="0.25">
      <c r="A18" s="41">
        <v>6330</v>
      </c>
      <c r="B18" s="49">
        <v>16</v>
      </c>
      <c r="C18" s="43">
        <v>1</v>
      </c>
      <c r="D18" s="4"/>
      <c r="E18" s="51">
        <v>1</v>
      </c>
      <c r="F18" s="51">
        <v>1</v>
      </c>
      <c r="G18" s="48"/>
      <c r="H18" s="48"/>
      <c r="I18" s="51">
        <v>2</v>
      </c>
      <c r="J18" s="51">
        <v>2</v>
      </c>
      <c r="K18" s="51">
        <v>1</v>
      </c>
      <c r="L18" s="52">
        <v>3000</v>
      </c>
    </row>
    <row r="19" spans="1:12" x14ac:dyDescent="0.25">
      <c r="A19" s="41">
        <v>6330</v>
      </c>
      <c r="B19" s="49">
        <v>17</v>
      </c>
      <c r="C19" s="42">
        <v>1</v>
      </c>
      <c r="D19" s="4"/>
      <c r="E19" s="50">
        <v>1</v>
      </c>
      <c r="F19" s="51">
        <v>1</v>
      </c>
      <c r="G19" s="48"/>
      <c r="H19" s="47"/>
      <c r="I19" s="51">
        <v>1</v>
      </c>
      <c r="J19" s="51">
        <v>2</v>
      </c>
      <c r="K19" s="51">
        <v>1</v>
      </c>
      <c r="L19" s="52">
        <v>500</v>
      </c>
    </row>
    <row r="20" spans="1:12" x14ac:dyDescent="0.25">
      <c r="A20" s="41">
        <v>6330</v>
      </c>
      <c r="B20" s="49">
        <v>18</v>
      </c>
      <c r="C20" s="43">
        <v>1</v>
      </c>
      <c r="D20" s="4"/>
      <c r="E20" s="51">
        <v>1</v>
      </c>
      <c r="F20" s="51">
        <v>1</v>
      </c>
      <c r="G20" s="48"/>
      <c r="H20" s="48"/>
      <c r="I20" s="51">
        <v>1</v>
      </c>
      <c r="J20" s="51">
        <v>2</v>
      </c>
      <c r="K20" s="51">
        <v>1</v>
      </c>
      <c r="L20" s="52">
        <v>500</v>
      </c>
    </row>
    <row r="21" spans="1:12" x14ac:dyDescent="0.25">
      <c r="A21" s="41">
        <v>6330</v>
      </c>
      <c r="B21" s="49">
        <v>19</v>
      </c>
      <c r="C21" s="42">
        <v>1</v>
      </c>
      <c r="D21" s="4"/>
      <c r="E21" s="50">
        <v>1</v>
      </c>
      <c r="F21" s="51">
        <v>1</v>
      </c>
      <c r="G21" s="48"/>
      <c r="H21" s="47"/>
      <c r="I21" s="51">
        <v>1</v>
      </c>
      <c r="J21" s="51">
        <v>2</v>
      </c>
      <c r="K21" s="51">
        <v>1</v>
      </c>
      <c r="L21" s="52">
        <v>1200</v>
      </c>
    </row>
    <row r="22" spans="1:12" x14ac:dyDescent="0.25">
      <c r="A22" s="41">
        <v>6330</v>
      </c>
      <c r="B22" s="49">
        <v>20</v>
      </c>
      <c r="C22" s="43">
        <v>1</v>
      </c>
      <c r="D22" s="4"/>
      <c r="E22" s="51">
        <v>1</v>
      </c>
      <c r="F22" s="51">
        <v>1</v>
      </c>
      <c r="G22" s="48"/>
      <c r="H22" s="48"/>
      <c r="I22" s="51">
        <v>1</v>
      </c>
      <c r="J22" s="51">
        <v>2</v>
      </c>
      <c r="K22" s="51">
        <v>1</v>
      </c>
      <c r="L22" s="52">
        <v>500</v>
      </c>
    </row>
    <row r="23" spans="1:12" x14ac:dyDescent="0.25">
      <c r="A23" s="41">
        <v>6330</v>
      </c>
      <c r="B23" s="49">
        <v>21</v>
      </c>
      <c r="C23" s="43">
        <v>1</v>
      </c>
      <c r="D23" s="4"/>
      <c r="E23" s="51">
        <v>1</v>
      </c>
      <c r="F23" s="51">
        <v>1</v>
      </c>
      <c r="G23" s="48"/>
      <c r="H23" s="47"/>
      <c r="I23" s="51">
        <v>1</v>
      </c>
      <c r="J23" s="51">
        <v>2</v>
      </c>
      <c r="K23" s="51">
        <v>1</v>
      </c>
      <c r="L23" s="52">
        <v>300</v>
      </c>
    </row>
    <row r="24" spans="1:12" x14ac:dyDescent="0.25">
      <c r="A24" s="41">
        <v>6330</v>
      </c>
      <c r="B24" s="49">
        <v>22</v>
      </c>
      <c r="C24" s="43">
        <v>1</v>
      </c>
      <c r="D24" s="4"/>
      <c r="E24" s="51">
        <v>1</v>
      </c>
      <c r="F24" s="51">
        <v>1</v>
      </c>
      <c r="G24" s="48"/>
      <c r="H24" s="47"/>
      <c r="I24" s="51">
        <v>1</v>
      </c>
      <c r="J24" s="51">
        <v>2</v>
      </c>
      <c r="K24" s="51">
        <v>1</v>
      </c>
      <c r="L24" s="52">
        <v>500</v>
      </c>
    </row>
    <row r="25" spans="1:12" x14ac:dyDescent="0.25">
      <c r="A25" s="41">
        <v>6330</v>
      </c>
      <c r="B25" s="49">
        <v>23</v>
      </c>
      <c r="C25" s="43">
        <v>1</v>
      </c>
      <c r="D25" s="4"/>
      <c r="E25" s="51">
        <v>1</v>
      </c>
      <c r="F25" s="51">
        <v>1</v>
      </c>
      <c r="G25" s="48"/>
      <c r="H25" s="47"/>
      <c r="I25" s="51">
        <v>1</v>
      </c>
      <c r="J25" s="51">
        <v>2</v>
      </c>
      <c r="K25" s="51">
        <v>1</v>
      </c>
      <c r="L25" s="52">
        <v>300</v>
      </c>
    </row>
    <row r="26" spans="1:12" x14ac:dyDescent="0.25">
      <c r="A26" s="41">
        <v>6330</v>
      </c>
      <c r="B26" s="49">
        <v>24</v>
      </c>
      <c r="C26" s="43">
        <v>1</v>
      </c>
      <c r="D26" s="4"/>
      <c r="E26" s="51">
        <v>1</v>
      </c>
      <c r="F26" s="51">
        <v>1</v>
      </c>
      <c r="G26" s="48"/>
      <c r="H26" s="47"/>
      <c r="I26" s="51">
        <v>1</v>
      </c>
      <c r="J26" s="51">
        <v>2</v>
      </c>
      <c r="K26" s="51">
        <v>1</v>
      </c>
      <c r="L26" s="52">
        <v>300</v>
      </c>
    </row>
    <row r="27" spans="1:12" x14ac:dyDescent="0.25">
      <c r="A27" s="41">
        <v>6330</v>
      </c>
      <c r="B27" s="49">
        <v>25</v>
      </c>
      <c r="C27" s="43">
        <v>1</v>
      </c>
      <c r="D27" s="4"/>
      <c r="E27" s="51">
        <v>1</v>
      </c>
      <c r="F27" s="51">
        <v>1</v>
      </c>
      <c r="G27" s="48"/>
      <c r="H27" s="47"/>
      <c r="I27" s="51">
        <v>1</v>
      </c>
      <c r="J27" s="51">
        <v>2</v>
      </c>
      <c r="K27" s="51">
        <v>1</v>
      </c>
      <c r="L27" s="52">
        <v>300</v>
      </c>
    </row>
    <row r="28" spans="1:12" x14ac:dyDescent="0.25">
      <c r="A28" s="41">
        <v>6330</v>
      </c>
      <c r="B28" s="49">
        <v>26</v>
      </c>
      <c r="C28" s="43">
        <v>1</v>
      </c>
      <c r="D28" s="4"/>
      <c r="E28" s="51">
        <v>1</v>
      </c>
      <c r="F28" s="51">
        <v>1</v>
      </c>
      <c r="G28" s="48"/>
      <c r="H28" s="47"/>
      <c r="I28" s="51">
        <v>1</v>
      </c>
      <c r="J28" s="51">
        <v>2</v>
      </c>
      <c r="K28" s="51">
        <v>1</v>
      </c>
      <c r="L28" s="52">
        <v>1200</v>
      </c>
    </row>
    <row r="29" spans="1:12" x14ac:dyDescent="0.25">
      <c r="A29" s="41">
        <v>6330</v>
      </c>
      <c r="B29" s="49">
        <v>27</v>
      </c>
      <c r="C29" s="43">
        <v>1</v>
      </c>
      <c r="D29" s="4"/>
      <c r="E29" s="51">
        <v>1</v>
      </c>
      <c r="F29" s="51">
        <v>1</v>
      </c>
      <c r="G29" s="48"/>
      <c r="H29" s="47"/>
      <c r="I29" s="51">
        <v>2</v>
      </c>
      <c r="J29" s="51">
        <v>2</v>
      </c>
      <c r="K29" s="51">
        <v>1</v>
      </c>
      <c r="L29" s="52">
        <v>300</v>
      </c>
    </row>
    <row r="30" spans="1:12" x14ac:dyDescent="0.25">
      <c r="A30" s="41">
        <v>6330</v>
      </c>
      <c r="B30" s="49">
        <v>28</v>
      </c>
      <c r="C30" s="43">
        <v>1</v>
      </c>
      <c r="D30" s="4"/>
      <c r="E30" s="51">
        <v>1</v>
      </c>
      <c r="F30" s="51">
        <v>1</v>
      </c>
      <c r="G30" s="48"/>
      <c r="H30" s="47"/>
      <c r="I30" s="51">
        <v>2</v>
      </c>
      <c r="J30" s="51">
        <v>2</v>
      </c>
      <c r="K30" s="51">
        <v>1</v>
      </c>
      <c r="L30" s="52">
        <v>500</v>
      </c>
    </row>
    <row r="31" spans="1:12" x14ac:dyDescent="0.25">
      <c r="A31" s="41">
        <v>6330</v>
      </c>
      <c r="B31" s="49">
        <v>29</v>
      </c>
      <c r="C31" s="43">
        <v>1</v>
      </c>
      <c r="D31" s="4"/>
      <c r="E31" s="51">
        <v>1</v>
      </c>
      <c r="F31" s="51">
        <v>1</v>
      </c>
      <c r="G31" s="48"/>
      <c r="H31" s="47"/>
      <c r="I31" s="51">
        <v>2</v>
      </c>
      <c r="J31" s="51">
        <v>2</v>
      </c>
      <c r="K31" s="51">
        <v>1</v>
      </c>
      <c r="L31" s="52">
        <v>400</v>
      </c>
    </row>
    <row r="32" spans="1:12" x14ac:dyDescent="0.25">
      <c r="A32" s="41">
        <v>6330</v>
      </c>
      <c r="B32" s="49">
        <v>30</v>
      </c>
      <c r="C32" s="43">
        <v>1</v>
      </c>
      <c r="D32" s="4"/>
      <c r="E32" s="51">
        <v>1</v>
      </c>
      <c r="F32" s="51">
        <v>1</v>
      </c>
      <c r="G32" s="48"/>
      <c r="H32" s="47"/>
      <c r="I32" s="51">
        <v>1</v>
      </c>
      <c r="J32" s="51">
        <v>2</v>
      </c>
      <c r="K32" s="51">
        <v>1</v>
      </c>
      <c r="L32" s="52">
        <v>300</v>
      </c>
    </row>
    <row r="33" spans="1:12" x14ac:dyDescent="0.25">
      <c r="A33" s="41">
        <v>6330</v>
      </c>
      <c r="B33" s="49">
        <v>31</v>
      </c>
      <c r="C33" s="43">
        <v>1</v>
      </c>
      <c r="D33" s="4"/>
      <c r="E33" s="51">
        <v>1</v>
      </c>
      <c r="F33" s="51">
        <v>1</v>
      </c>
      <c r="G33" s="48"/>
      <c r="H33" s="47"/>
      <c r="I33" s="51">
        <v>1</v>
      </c>
      <c r="J33" s="51">
        <v>2</v>
      </c>
      <c r="K33" s="51">
        <v>1</v>
      </c>
      <c r="L33" s="52">
        <v>400</v>
      </c>
    </row>
    <row r="34" spans="1:12" x14ac:dyDescent="0.25">
      <c r="A34" s="41">
        <v>6330</v>
      </c>
      <c r="B34" s="49">
        <v>32</v>
      </c>
      <c r="C34" s="43">
        <v>1</v>
      </c>
      <c r="D34" s="4"/>
      <c r="E34" s="51">
        <v>1</v>
      </c>
      <c r="F34" s="51">
        <v>1</v>
      </c>
      <c r="G34" s="48"/>
      <c r="H34" s="47"/>
      <c r="I34" s="51">
        <v>1</v>
      </c>
      <c r="J34" s="51">
        <v>2</v>
      </c>
      <c r="K34" s="51">
        <v>1</v>
      </c>
      <c r="L34" s="52">
        <v>300</v>
      </c>
    </row>
    <row r="35" spans="1:12" x14ac:dyDescent="0.25">
      <c r="A35" s="41">
        <v>6330</v>
      </c>
      <c r="B35" s="49">
        <v>33</v>
      </c>
      <c r="C35" s="43">
        <v>1</v>
      </c>
      <c r="D35" s="4"/>
      <c r="E35" s="51">
        <v>1</v>
      </c>
      <c r="F35" s="51">
        <v>1</v>
      </c>
      <c r="G35" s="48"/>
      <c r="H35" s="47"/>
      <c r="I35" s="51">
        <v>1</v>
      </c>
      <c r="J35" s="51">
        <v>2</v>
      </c>
      <c r="K35" s="51">
        <v>1</v>
      </c>
      <c r="L35" s="52">
        <v>1200</v>
      </c>
    </row>
    <row r="36" spans="1:12" x14ac:dyDescent="0.25">
      <c r="A36" s="41">
        <v>6330</v>
      </c>
      <c r="B36" s="49">
        <v>34</v>
      </c>
      <c r="C36" s="43">
        <v>1</v>
      </c>
      <c r="D36" s="4"/>
      <c r="E36" s="51">
        <v>1</v>
      </c>
      <c r="F36" s="51">
        <v>1</v>
      </c>
      <c r="G36" s="48"/>
      <c r="H36" s="47"/>
      <c r="I36" s="51">
        <v>1</v>
      </c>
      <c r="J36" s="51">
        <v>2</v>
      </c>
      <c r="K36" s="51">
        <v>1</v>
      </c>
      <c r="L36" s="52">
        <v>1200</v>
      </c>
    </row>
    <row r="37" spans="1:12" x14ac:dyDescent="0.25">
      <c r="A37" s="41">
        <v>6330</v>
      </c>
      <c r="B37" s="49">
        <v>35</v>
      </c>
      <c r="C37" s="43">
        <v>1</v>
      </c>
      <c r="D37" s="4"/>
      <c r="E37" s="51">
        <v>1</v>
      </c>
      <c r="F37" s="51">
        <v>1</v>
      </c>
      <c r="G37" s="48"/>
      <c r="H37" s="47"/>
      <c r="I37" s="51">
        <v>1</v>
      </c>
      <c r="J37" s="51">
        <v>2</v>
      </c>
      <c r="K37" s="51">
        <v>1</v>
      </c>
      <c r="L37" s="52">
        <v>500</v>
      </c>
    </row>
    <row r="39" spans="1:12" ht="64.95" customHeight="1" x14ac:dyDescent="0.25">
      <c r="A39" s="123" t="s">
        <v>54</v>
      </c>
      <c r="B39" s="123"/>
      <c r="C39" s="123"/>
      <c r="D39" s="123"/>
    </row>
    <row r="41" spans="1:12" x14ac:dyDescent="0.25">
      <c r="A41" s="45" t="s">
        <v>53</v>
      </c>
      <c r="D41" s="46"/>
      <c r="E41" s="46">
        <f>SUM(L3:L23)</f>
        <v>17800</v>
      </c>
    </row>
    <row r="42" spans="1:12" x14ac:dyDescent="0.25">
      <c r="A42" t="s">
        <v>55</v>
      </c>
      <c r="D42" s="44"/>
      <c r="E42" s="44">
        <f>E41/35*12</f>
        <v>6102.8571428571431</v>
      </c>
    </row>
    <row r="43" spans="1:12" x14ac:dyDescent="0.25">
      <c r="A43" t="s">
        <v>183</v>
      </c>
      <c r="D43" s="44"/>
      <c r="E43" s="44">
        <f>205800/35</f>
        <v>5880</v>
      </c>
    </row>
    <row r="44" spans="1:12" x14ac:dyDescent="0.25">
      <c r="A44" t="s">
        <v>56</v>
      </c>
      <c r="E44" s="44">
        <f>E42/E43</f>
        <v>1.0379008746355685</v>
      </c>
    </row>
  </sheetData>
  <mergeCells count="2">
    <mergeCell ref="A1:L1"/>
    <mergeCell ref="A39:D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2"/>
  <sheetViews>
    <sheetView zoomScale="90" zoomScaleNormal="90" workbookViewId="0">
      <selection activeCell="A4" sqref="A4"/>
    </sheetView>
  </sheetViews>
  <sheetFormatPr defaultRowHeight="13.8" x14ac:dyDescent="0.25"/>
  <cols>
    <col min="1" max="1" width="22.09765625" customWidth="1"/>
    <col min="2" max="2" width="22.8984375" customWidth="1"/>
    <col min="3" max="11" width="17.69921875" customWidth="1"/>
    <col min="12" max="12" width="16.3984375" customWidth="1"/>
    <col min="13" max="13" width="22.59765625" customWidth="1"/>
    <col min="14" max="14" width="24.3984375" customWidth="1"/>
  </cols>
  <sheetData>
    <row r="1" spans="1:14" ht="26.4" x14ac:dyDescent="0.7">
      <c r="A1" s="134" t="s">
        <v>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70.2" x14ac:dyDescent="0.6">
      <c r="A2" s="33" t="s">
        <v>2</v>
      </c>
      <c r="B2" s="33" t="s">
        <v>3</v>
      </c>
      <c r="C2" s="135" t="s">
        <v>9</v>
      </c>
      <c r="D2" s="136"/>
      <c r="E2" s="137"/>
      <c r="F2" s="135" t="s">
        <v>10</v>
      </c>
      <c r="G2" s="136"/>
      <c r="H2" s="137"/>
      <c r="I2" s="135" t="s">
        <v>11</v>
      </c>
      <c r="J2" s="136"/>
      <c r="K2" s="137"/>
      <c r="L2" s="34" t="s">
        <v>12</v>
      </c>
      <c r="M2" s="35" t="s">
        <v>13</v>
      </c>
      <c r="N2" s="35" t="s">
        <v>14</v>
      </c>
    </row>
    <row r="3" spans="1:14" ht="24.6" x14ac:dyDescent="0.7">
      <c r="A3" s="3"/>
      <c r="B3" s="3"/>
      <c r="C3" s="5">
        <v>1.1000000000000001</v>
      </c>
      <c r="D3" s="5">
        <v>1.2</v>
      </c>
      <c r="E3" s="5">
        <v>1.3</v>
      </c>
      <c r="F3" s="5">
        <v>2.1</v>
      </c>
      <c r="G3" s="5">
        <v>2.2000000000000002</v>
      </c>
      <c r="H3" s="5">
        <v>2.2999999999999998</v>
      </c>
      <c r="I3" s="5">
        <v>3.1</v>
      </c>
      <c r="J3" s="5">
        <v>3.2</v>
      </c>
      <c r="K3" s="5">
        <v>3.3</v>
      </c>
      <c r="L3" s="3"/>
      <c r="M3" s="3"/>
      <c r="N3" s="3"/>
    </row>
    <row r="4" spans="1:1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4"/>
    </row>
    <row r="5" spans="1:14" x14ac:dyDescent="0.25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4"/>
    </row>
    <row r="6" spans="1:14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4"/>
      <c r="N6" s="4"/>
    </row>
    <row r="7" spans="1:14" x14ac:dyDescent="0.25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4"/>
      <c r="N7" s="4"/>
    </row>
    <row r="8" spans="1:14" x14ac:dyDescent="0.25">
      <c r="A8" s="1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4"/>
      <c r="N8" s="4"/>
    </row>
    <row r="9" spans="1:14" x14ac:dyDescent="0.25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4"/>
      <c r="N9" s="4"/>
    </row>
    <row r="10" spans="1:14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  <c r="N10" s="4"/>
    </row>
    <row r="11" spans="1:14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  <c r="N11" s="4"/>
    </row>
    <row r="12" spans="1:14" x14ac:dyDescent="0.25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  <c r="N12" s="4"/>
    </row>
    <row r="13" spans="1:14" x14ac:dyDescent="0.25">
      <c r="A13" s="1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  <c r="N13" s="4"/>
    </row>
    <row r="14" spans="1:14" x14ac:dyDescent="0.25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  <c r="N14" s="4"/>
    </row>
    <row r="15" spans="1:14" x14ac:dyDescent="0.25">
      <c r="A15" s="1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  <c r="N15" s="4"/>
    </row>
    <row r="16" spans="1:14" x14ac:dyDescent="0.25">
      <c r="A16" s="1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  <c r="N16" s="4"/>
    </row>
    <row r="17" spans="1:14" x14ac:dyDescent="0.25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  <c r="N17" s="4"/>
    </row>
    <row r="18" spans="1:14" x14ac:dyDescent="0.25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  <c r="N18" s="4"/>
    </row>
    <row r="19" spans="1:14" x14ac:dyDescent="0.25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  <c r="N19" s="4"/>
    </row>
    <row r="20" spans="1:14" x14ac:dyDescent="0.2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  <c r="N20" s="4"/>
    </row>
    <row r="21" spans="1:14" x14ac:dyDescent="0.25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  <c r="N21" s="4"/>
    </row>
    <row r="22" spans="1:14" x14ac:dyDescent="0.25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  <c r="N22" s="4"/>
    </row>
    <row r="23" spans="1:14" x14ac:dyDescent="0.25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  <c r="N23" s="4"/>
    </row>
    <row r="24" spans="1:14" x14ac:dyDescent="0.2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  <c r="N24" s="4"/>
    </row>
    <row r="25" spans="1:14" x14ac:dyDescent="0.25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  <c r="N25" s="4"/>
    </row>
    <row r="26" spans="1:14" x14ac:dyDescent="0.2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  <c r="N26" s="4"/>
    </row>
    <row r="27" spans="1:14" x14ac:dyDescent="0.2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  <c r="N27" s="4"/>
    </row>
    <row r="28" spans="1:14" x14ac:dyDescent="0.2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  <c r="N28" s="4"/>
    </row>
    <row r="29" spans="1:14" x14ac:dyDescent="0.25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  <c r="N29" s="4"/>
    </row>
    <row r="30" spans="1:14" x14ac:dyDescent="0.2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  <c r="N30" s="4"/>
    </row>
    <row r="31" spans="1:14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  <c r="N31" s="4"/>
    </row>
    <row r="32" spans="1:14" x14ac:dyDescent="0.2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4"/>
      <c r="N32" s="4"/>
    </row>
    <row r="33" spans="1:14" x14ac:dyDescent="0.2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4"/>
      <c r="N33" s="4"/>
    </row>
    <row r="34" spans="1:14" x14ac:dyDescent="0.2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4"/>
      <c r="N34" s="4"/>
    </row>
    <row r="35" spans="1:14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4"/>
      <c r="N35" s="4"/>
    </row>
    <row r="36" spans="1:14" x14ac:dyDescent="0.2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4"/>
      <c r="N36" s="4"/>
    </row>
    <row r="37" spans="1:14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4"/>
      <c r="N37" s="4"/>
    </row>
    <row r="38" spans="1:14" x14ac:dyDescent="0.2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4"/>
      <c r="N38" s="4"/>
    </row>
    <row r="39" spans="1:14" x14ac:dyDescent="0.2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4"/>
      <c r="N39" s="4"/>
    </row>
    <row r="40" spans="1:14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4"/>
      <c r="N40" s="4"/>
    </row>
    <row r="41" spans="1:14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4"/>
      <c r="N41" s="4"/>
    </row>
    <row r="42" spans="1:14" x14ac:dyDescent="0.25">
      <c r="A42" s="1"/>
      <c r="B42" s="2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"/>
      <c r="N42" s="4"/>
    </row>
    <row r="43" spans="1:14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4"/>
      <c r="N43" s="4"/>
    </row>
    <row r="44" spans="1:14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4"/>
      <c r="N44" s="4"/>
    </row>
    <row r="45" spans="1:14" x14ac:dyDescent="0.2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4"/>
      <c r="N45" s="4"/>
    </row>
    <row r="46" spans="1:14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4"/>
      <c r="N46" s="4"/>
    </row>
    <row r="47" spans="1:14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4"/>
      <c r="N47" s="4"/>
    </row>
    <row r="48" spans="1:14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4"/>
      <c r="N48" s="4"/>
    </row>
    <row r="49" spans="1:14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4"/>
      <c r="N49" s="4"/>
    </row>
    <row r="50" spans="1:14" x14ac:dyDescent="0.2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4"/>
      <c r="N50" s="4"/>
    </row>
    <row r="51" spans="1:14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  <c r="N51" s="4"/>
    </row>
    <row r="52" spans="1:14" x14ac:dyDescent="0.2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  <c r="N52" s="4"/>
    </row>
    <row r="53" spans="1:14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4"/>
      <c r="N53" s="4"/>
    </row>
    <row r="54" spans="1:14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4"/>
      <c r="N54" s="4"/>
    </row>
    <row r="55" spans="1:14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4"/>
      <c r="N55" s="4"/>
    </row>
    <row r="56" spans="1:14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4"/>
      <c r="N56" s="4"/>
    </row>
    <row r="57" spans="1:14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4"/>
      <c r="N57" s="4"/>
    </row>
    <row r="58" spans="1:14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4"/>
      <c r="N58" s="4"/>
    </row>
    <row r="59" spans="1:14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4"/>
      <c r="N59" s="4"/>
    </row>
    <row r="60" spans="1:14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4"/>
      <c r="N60" s="4"/>
    </row>
    <row r="61" spans="1:14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4"/>
      <c r="N61" s="4"/>
    </row>
    <row r="62" spans="1:14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4"/>
      <c r="N62" s="4"/>
    </row>
    <row r="63" spans="1:14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4"/>
      <c r="N63" s="4"/>
    </row>
    <row r="64" spans="1:14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4"/>
      <c r="N64" s="4"/>
    </row>
    <row r="65" spans="1:14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4"/>
      <c r="N65" s="4"/>
    </row>
    <row r="66" spans="1:14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4"/>
      <c r="N66" s="4"/>
    </row>
    <row r="67" spans="1:14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4"/>
      <c r="N67" s="4"/>
    </row>
    <row r="68" spans="1:14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4"/>
      <c r="N68" s="4"/>
    </row>
    <row r="69" spans="1:14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4"/>
      <c r="N69" s="4"/>
    </row>
    <row r="70" spans="1:14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4"/>
      <c r="N70" s="4"/>
    </row>
    <row r="71" spans="1:14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4"/>
      <c r="N71" s="4"/>
    </row>
    <row r="72" spans="1:14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4"/>
      <c r="N72" s="4"/>
    </row>
    <row r="73" spans="1:14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4"/>
      <c r="N73" s="4"/>
    </row>
    <row r="74" spans="1:14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4"/>
      <c r="N74" s="4"/>
    </row>
    <row r="75" spans="1:14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4"/>
      <c r="N75" s="4"/>
    </row>
    <row r="76" spans="1:14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4"/>
      <c r="N76" s="4"/>
    </row>
    <row r="77" spans="1:14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4"/>
      <c r="N77" s="4"/>
    </row>
    <row r="78" spans="1:14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4"/>
      <c r="N78" s="4"/>
    </row>
    <row r="79" spans="1:14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4"/>
      <c r="N79" s="4"/>
    </row>
    <row r="80" spans="1:14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4"/>
      <c r="N80" s="4"/>
    </row>
    <row r="81" spans="1:14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4"/>
      <c r="N81" s="4"/>
    </row>
    <row r="82" spans="1:14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4"/>
      <c r="N82" s="4"/>
    </row>
    <row r="83" spans="1:14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4"/>
      <c r="N83" s="4"/>
    </row>
    <row r="84" spans="1:14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4"/>
      <c r="N84" s="4"/>
    </row>
    <row r="85" spans="1:14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4"/>
      <c r="N85" s="4"/>
    </row>
    <row r="86" spans="1:14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4"/>
      <c r="N86" s="4"/>
    </row>
    <row r="87" spans="1:14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4"/>
      <c r="N87" s="4"/>
    </row>
    <row r="88" spans="1:14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4"/>
      <c r="N88" s="4"/>
    </row>
    <row r="89" spans="1:14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4"/>
      <c r="N89" s="4"/>
    </row>
    <row r="90" spans="1:14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4"/>
      <c r="N90" s="4"/>
    </row>
    <row r="91" spans="1:14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4"/>
      <c r="N91" s="4"/>
    </row>
    <row r="92" spans="1:14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4"/>
      <c r="N92" s="4"/>
    </row>
    <row r="93" spans="1:14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4"/>
      <c r="N93" s="4"/>
    </row>
    <row r="94" spans="1:14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/>
    </row>
    <row r="95" spans="1:14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4"/>
      <c r="N95" s="4"/>
    </row>
    <row r="96" spans="1:14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4"/>
      <c r="N96" s="4"/>
    </row>
    <row r="97" spans="1:14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4"/>
      <c r="N97" s="4"/>
    </row>
    <row r="98" spans="1:14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/>
    </row>
    <row r="99" spans="1:14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4"/>
      <c r="N99" s="4"/>
    </row>
    <row r="100" spans="1:14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4"/>
      <c r="N100" s="4"/>
    </row>
    <row r="101" spans="1:14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4"/>
      <c r="N101" s="4"/>
    </row>
    <row r="102" spans="1:14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4"/>
      <c r="N102" s="4"/>
    </row>
    <row r="103" spans="1:14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4"/>
      <c r="N103" s="4"/>
    </row>
    <row r="104" spans="1:14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4"/>
      <c r="N104" s="4"/>
    </row>
    <row r="105" spans="1:14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4"/>
      <c r="N105" s="4"/>
    </row>
    <row r="106" spans="1:14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4"/>
      <c r="N106" s="4"/>
    </row>
    <row r="107" spans="1:14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4"/>
      <c r="N107" s="4"/>
    </row>
    <row r="108" spans="1:14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4"/>
      <c r="N108" s="4"/>
    </row>
    <row r="109" spans="1:14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4"/>
      <c r="N109" s="4"/>
    </row>
    <row r="110" spans="1:14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4"/>
      <c r="N110" s="4"/>
    </row>
    <row r="111" spans="1:14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4"/>
      <c r="N111" s="4"/>
    </row>
    <row r="112" spans="1:14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4"/>
      <c r="N112" s="4"/>
    </row>
    <row r="113" spans="1:14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4"/>
      <c r="N113" s="4"/>
    </row>
    <row r="114" spans="1:14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4"/>
      <c r="N114" s="4"/>
    </row>
    <row r="115" spans="1:14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4"/>
      <c r="N115" s="4"/>
    </row>
    <row r="116" spans="1:14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4"/>
      <c r="N116" s="4"/>
    </row>
    <row r="117" spans="1:14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4"/>
      <c r="N117" s="4"/>
    </row>
    <row r="118" spans="1:14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4"/>
      <c r="N118" s="4"/>
    </row>
    <row r="119" spans="1:14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4"/>
      <c r="N119" s="4"/>
    </row>
    <row r="120" spans="1:14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4"/>
      <c r="N120" s="4"/>
    </row>
    <row r="121" spans="1:14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4"/>
      <c r="N121" s="4"/>
    </row>
    <row r="122" spans="1:14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4"/>
      <c r="N122" s="4"/>
    </row>
    <row r="123" spans="1:14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4"/>
      <c r="N123" s="4"/>
    </row>
    <row r="124" spans="1:14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4"/>
      <c r="N124" s="4"/>
    </row>
    <row r="125" spans="1:14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4"/>
      <c r="N125" s="4"/>
    </row>
    <row r="126" spans="1:14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4"/>
      <c r="N126" s="4"/>
    </row>
    <row r="127" spans="1:14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4"/>
      <c r="N127" s="4"/>
    </row>
    <row r="128" spans="1:14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4"/>
      <c r="N128" s="4"/>
    </row>
    <row r="129" spans="1:14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4"/>
      <c r="N129" s="4"/>
    </row>
    <row r="130" spans="1:14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4"/>
      <c r="N130" s="4"/>
    </row>
    <row r="131" spans="1:14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4"/>
      <c r="N131" s="4"/>
    </row>
    <row r="132" spans="1:14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4"/>
      <c r="N132" s="4"/>
    </row>
    <row r="133" spans="1:14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4"/>
      <c r="N133" s="4"/>
    </row>
    <row r="134" spans="1:14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4"/>
      <c r="N134" s="4"/>
    </row>
    <row r="135" spans="1:14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4"/>
      <c r="N135" s="4"/>
    </row>
    <row r="136" spans="1:14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4"/>
      <c r="N136" s="4"/>
    </row>
    <row r="137" spans="1:14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4"/>
      <c r="N137" s="4"/>
    </row>
    <row r="138" spans="1:14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4"/>
      <c r="N138" s="4"/>
    </row>
    <row r="139" spans="1:14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4"/>
      <c r="N139" s="4"/>
    </row>
    <row r="140" spans="1:14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4"/>
      <c r="N140" s="4"/>
    </row>
    <row r="141" spans="1:14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4"/>
      <c r="N141" s="4"/>
    </row>
    <row r="142" spans="1:14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4"/>
      <c r="N142" s="4"/>
    </row>
    <row r="143" spans="1:14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4"/>
      <c r="N143" s="4"/>
    </row>
    <row r="144" spans="1:14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4"/>
      <c r="N144" s="4"/>
    </row>
    <row r="145" spans="1:15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4"/>
      <c r="N145" s="4"/>
    </row>
    <row r="146" spans="1:15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4"/>
      <c r="N146" s="4"/>
    </row>
    <row r="147" spans="1:15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4"/>
      <c r="N147" s="4"/>
    </row>
    <row r="148" spans="1:15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4"/>
      <c r="N148" s="4"/>
    </row>
    <row r="149" spans="1:15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4"/>
      <c r="N149" s="4"/>
    </row>
    <row r="150" spans="1:15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4"/>
      <c r="N150" s="4"/>
    </row>
    <row r="151" spans="1:15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4"/>
      <c r="N151" s="4"/>
    </row>
    <row r="152" spans="1:15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4"/>
      <c r="N152" s="4"/>
    </row>
    <row r="153" spans="1:15" ht="24.6" x14ac:dyDescent="0.7">
      <c r="A153" s="138" t="s">
        <v>15</v>
      </c>
      <c r="B153" s="138"/>
      <c r="C153" s="138"/>
      <c r="D153" s="138"/>
      <c r="E153" s="138"/>
      <c r="F153" s="138"/>
      <c r="G153" s="138"/>
      <c r="H153" s="138"/>
      <c r="I153" s="139" t="s">
        <v>16</v>
      </c>
      <c r="J153" s="139"/>
      <c r="K153" s="139"/>
      <c r="L153" s="139"/>
      <c r="M153" s="139"/>
      <c r="N153" s="6"/>
      <c r="O153" s="7" t="s">
        <v>17</v>
      </c>
    </row>
    <row r="154" spans="1:15" ht="24.6" x14ac:dyDescent="0.7">
      <c r="A154" s="140" t="s">
        <v>18</v>
      </c>
      <c r="B154" s="140"/>
      <c r="C154" s="140"/>
      <c r="D154" s="140"/>
      <c r="E154" s="140"/>
      <c r="F154" s="140"/>
      <c r="G154" s="140"/>
      <c r="H154" s="140"/>
      <c r="I154" s="8">
        <v>5</v>
      </c>
      <c r="J154" s="8">
        <v>4</v>
      </c>
      <c r="K154" s="8">
        <v>3</v>
      </c>
      <c r="L154" s="8">
        <v>2</v>
      </c>
      <c r="M154" s="8">
        <v>1</v>
      </c>
      <c r="N154" s="6"/>
      <c r="O154" s="9">
        <v>6</v>
      </c>
    </row>
    <row r="155" spans="1:15" ht="24.6" x14ac:dyDescent="0.7">
      <c r="A155" s="141" t="s">
        <v>19</v>
      </c>
      <c r="B155" s="142"/>
      <c r="C155" s="142"/>
      <c r="D155" s="142"/>
      <c r="E155" s="142"/>
      <c r="F155" s="142"/>
      <c r="G155" s="142"/>
      <c r="H155" s="142"/>
      <c r="I155" s="10"/>
      <c r="J155" s="10"/>
      <c r="K155" s="10"/>
      <c r="L155" s="10"/>
      <c r="M155" s="11"/>
      <c r="N155" s="6"/>
      <c r="O155" s="9"/>
    </row>
    <row r="156" spans="1:15" ht="24.6" x14ac:dyDescent="0.7">
      <c r="A156" s="12"/>
      <c r="B156" s="13" t="s">
        <v>20</v>
      </c>
      <c r="C156" s="13"/>
      <c r="D156" s="13"/>
      <c r="E156" s="13"/>
      <c r="F156" s="13"/>
      <c r="G156" s="13"/>
      <c r="H156" s="13"/>
      <c r="I156" s="14" t="e">
        <f>C171*100/C177</f>
        <v>#DIV/0!</v>
      </c>
      <c r="J156" s="14" t="e">
        <f>C172*100/C177</f>
        <v>#DIV/0!</v>
      </c>
      <c r="K156" s="14" t="e">
        <f>C173*100/C177</f>
        <v>#DIV/0!</v>
      </c>
      <c r="L156" s="15" t="e">
        <f>C174*100/C177</f>
        <v>#DIV/0!</v>
      </c>
      <c r="M156" s="15" t="e">
        <f>C175*100/C177</f>
        <v>#DIV/0!</v>
      </c>
      <c r="N156" s="16" t="e">
        <f>SUM(I156:M156)</f>
        <v>#DIV/0!</v>
      </c>
      <c r="O156" s="17" t="e">
        <f>D176</f>
        <v>#DIV/0!</v>
      </c>
    </row>
    <row r="157" spans="1:15" ht="24.6" x14ac:dyDescent="0.7">
      <c r="A157" s="12"/>
      <c r="B157" s="13" t="s">
        <v>21</v>
      </c>
      <c r="C157" s="13"/>
      <c r="D157" s="13"/>
      <c r="E157" s="13"/>
      <c r="F157" s="13"/>
      <c r="G157" s="13"/>
      <c r="H157" s="13"/>
      <c r="I157" s="14" t="e">
        <f>E171*100/C177</f>
        <v>#DIV/0!</v>
      </c>
      <c r="J157" s="14" t="e">
        <f>E172*100/C177</f>
        <v>#DIV/0!</v>
      </c>
      <c r="K157" s="14" t="e">
        <f>E173*100/C177</f>
        <v>#DIV/0!</v>
      </c>
      <c r="L157" s="15" t="e">
        <f>E174*100/C177</f>
        <v>#DIV/0!</v>
      </c>
      <c r="M157" s="15" t="e">
        <f>E175*100/C177</f>
        <v>#DIV/0!</v>
      </c>
      <c r="N157" s="16" t="e">
        <f>SUM(I157:M157)</f>
        <v>#DIV/0!</v>
      </c>
      <c r="O157" s="17" t="e">
        <f>F176</f>
        <v>#DIV/0!</v>
      </c>
    </row>
    <row r="158" spans="1:15" ht="24.6" x14ac:dyDescent="0.7">
      <c r="A158" s="12"/>
      <c r="B158" s="13" t="s">
        <v>22</v>
      </c>
      <c r="C158" s="13"/>
      <c r="D158" s="13"/>
      <c r="E158" s="13"/>
      <c r="F158" s="13"/>
      <c r="G158" s="13"/>
      <c r="H158" s="13"/>
      <c r="I158" s="14" t="e">
        <f>G171*100/C177</f>
        <v>#DIV/0!</v>
      </c>
      <c r="J158" s="14" t="e">
        <f>G172*100/C177</f>
        <v>#DIV/0!</v>
      </c>
      <c r="K158" s="14" t="e">
        <f>G173*100/C177</f>
        <v>#DIV/0!</v>
      </c>
      <c r="L158" s="15" t="e">
        <f>G174*100/C177</f>
        <v>#DIV/0!</v>
      </c>
      <c r="M158" s="15" t="e">
        <f>G175*100/C177</f>
        <v>#DIV/0!</v>
      </c>
      <c r="N158" s="16" t="e">
        <f>SUM(I158:M158)</f>
        <v>#DIV/0!</v>
      </c>
      <c r="O158" s="17" t="e">
        <f>H176</f>
        <v>#DIV/0!</v>
      </c>
    </row>
    <row r="159" spans="1:15" ht="24.6" x14ac:dyDescent="0.7">
      <c r="A159" s="141" t="s">
        <v>23</v>
      </c>
      <c r="B159" s="142"/>
      <c r="C159" s="142"/>
      <c r="D159" s="142"/>
      <c r="E159" s="142"/>
      <c r="F159" s="142"/>
      <c r="G159" s="142"/>
      <c r="H159" s="142"/>
      <c r="I159" s="10"/>
      <c r="J159" s="10"/>
      <c r="K159" s="10"/>
      <c r="L159" s="10"/>
      <c r="M159" s="11"/>
      <c r="N159" s="16"/>
      <c r="O159" s="17"/>
    </row>
    <row r="160" spans="1:15" ht="24.6" x14ac:dyDescent="0.7">
      <c r="A160" s="12"/>
      <c r="B160" s="13" t="s">
        <v>24</v>
      </c>
      <c r="C160" s="13"/>
      <c r="D160" s="13"/>
      <c r="E160" s="13"/>
      <c r="F160" s="13"/>
      <c r="G160" s="13"/>
      <c r="H160" s="13"/>
      <c r="I160" s="14" t="e">
        <f>I171*100/I177</f>
        <v>#DIV/0!</v>
      </c>
      <c r="J160" s="14" t="e">
        <f>I172*100/I177</f>
        <v>#DIV/0!</v>
      </c>
      <c r="K160" s="14" t="e">
        <f>I173*100/I177</f>
        <v>#DIV/0!</v>
      </c>
      <c r="L160" s="14" t="e">
        <f>I174*100/I177</f>
        <v>#DIV/0!</v>
      </c>
      <c r="M160" s="14" t="e">
        <f>I175*100/I177</f>
        <v>#DIV/0!</v>
      </c>
      <c r="N160" s="16" t="e">
        <f>SUM(I160:M160)</f>
        <v>#DIV/0!</v>
      </c>
      <c r="O160" s="17" t="e">
        <f>J176</f>
        <v>#DIV/0!</v>
      </c>
    </row>
    <row r="161" spans="1:22" ht="24.6" x14ac:dyDescent="0.7">
      <c r="A161" s="12"/>
      <c r="B161" s="13" t="s">
        <v>25</v>
      </c>
      <c r="C161" s="13"/>
      <c r="D161" s="13"/>
      <c r="E161" s="13"/>
      <c r="F161" s="13"/>
      <c r="G161" s="13"/>
      <c r="H161" s="13"/>
      <c r="I161" s="14" t="e">
        <f>K171*100/K177</f>
        <v>#DIV/0!</v>
      </c>
      <c r="J161" s="14" t="e">
        <f>K172*100/K177</f>
        <v>#DIV/0!</v>
      </c>
      <c r="K161" s="14" t="e">
        <f>K173*100/K177</f>
        <v>#DIV/0!</v>
      </c>
      <c r="L161" s="14" t="e">
        <f>K174*100/K177</f>
        <v>#DIV/0!</v>
      </c>
      <c r="M161" s="14" t="e">
        <f>K175*100/K177</f>
        <v>#DIV/0!</v>
      </c>
      <c r="N161" s="16" t="e">
        <f>SUM(I161:M161)</f>
        <v>#DIV/0!</v>
      </c>
      <c r="O161" s="17" t="e">
        <f>L176</f>
        <v>#DIV/0!</v>
      </c>
    </row>
    <row r="162" spans="1:22" ht="24.6" x14ac:dyDescent="0.7">
      <c r="A162" s="12"/>
      <c r="B162" s="13" t="s">
        <v>26</v>
      </c>
      <c r="C162" s="13"/>
      <c r="D162" s="13"/>
      <c r="E162" s="13"/>
      <c r="F162" s="13"/>
      <c r="G162" s="13"/>
      <c r="H162" s="13"/>
      <c r="I162" s="14" t="e">
        <f>M171*100/M177</f>
        <v>#DIV/0!</v>
      </c>
      <c r="J162" s="14" t="e">
        <f>M172*100/M177</f>
        <v>#DIV/0!</v>
      </c>
      <c r="K162" s="14" t="e">
        <f>M173*100/M177</f>
        <v>#DIV/0!</v>
      </c>
      <c r="L162" s="14" t="e">
        <f>M174*100/M177</f>
        <v>#DIV/0!</v>
      </c>
      <c r="M162" s="14" t="e">
        <f>M175*100/M177</f>
        <v>#DIV/0!</v>
      </c>
      <c r="N162" s="16" t="e">
        <f>SUM(I162:M162)</f>
        <v>#DIV/0!</v>
      </c>
      <c r="O162" s="17" t="e">
        <f>N176</f>
        <v>#DIV/0!</v>
      </c>
    </row>
    <row r="163" spans="1:22" ht="24.6" x14ac:dyDescent="0.7">
      <c r="A163" s="141" t="s">
        <v>27</v>
      </c>
      <c r="B163" s="142"/>
      <c r="C163" s="142"/>
      <c r="D163" s="142"/>
      <c r="E163" s="142"/>
      <c r="F163" s="142"/>
      <c r="G163" s="142"/>
      <c r="H163" s="142"/>
      <c r="I163" s="10"/>
      <c r="J163" s="10"/>
      <c r="K163" s="10"/>
      <c r="L163" s="10"/>
      <c r="M163" s="11"/>
      <c r="N163" s="16"/>
      <c r="O163" s="17"/>
    </row>
    <row r="164" spans="1:22" ht="24.6" x14ac:dyDescent="0.7">
      <c r="A164" s="12"/>
      <c r="B164" s="13" t="s">
        <v>28</v>
      </c>
      <c r="C164" s="13"/>
      <c r="D164" s="13"/>
      <c r="E164" s="13"/>
      <c r="F164" s="13"/>
      <c r="G164" s="13"/>
      <c r="H164" s="13"/>
      <c r="I164" s="14" t="e">
        <f>O171*100/O177</f>
        <v>#DIV/0!</v>
      </c>
      <c r="J164" s="14" t="e">
        <f>O172*100/O177</f>
        <v>#DIV/0!</v>
      </c>
      <c r="K164" s="14" t="e">
        <f>O173*100/O177</f>
        <v>#DIV/0!</v>
      </c>
      <c r="L164" s="14" t="e">
        <f>O174*100/O177</f>
        <v>#DIV/0!</v>
      </c>
      <c r="M164" s="14" t="e">
        <f>O175*100/O177</f>
        <v>#DIV/0!</v>
      </c>
      <c r="N164" s="16" t="e">
        <f>SUM(I164:M164)</f>
        <v>#DIV/0!</v>
      </c>
      <c r="O164" s="17" t="e">
        <f>P176</f>
        <v>#DIV/0!</v>
      </c>
    </row>
    <row r="165" spans="1:22" ht="24.6" x14ac:dyDescent="0.7">
      <c r="A165" s="12"/>
      <c r="B165" s="13" t="s">
        <v>29</v>
      </c>
      <c r="C165" s="13"/>
      <c r="D165" s="13"/>
      <c r="E165" s="13"/>
      <c r="F165" s="13"/>
      <c r="G165" s="13"/>
      <c r="H165" s="13"/>
      <c r="I165" s="14" t="e">
        <f>Q171*100/Q177</f>
        <v>#DIV/0!</v>
      </c>
      <c r="J165" s="14" t="e">
        <f>Q172*100/Q177</f>
        <v>#DIV/0!</v>
      </c>
      <c r="K165" s="14" t="e">
        <f>Q173*100/Q177</f>
        <v>#DIV/0!</v>
      </c>
      <c r="L165" s="14" t="e">
        <f>Q174*100/Q177</f>
        <v>#DIV/0!</v>
      </c>
      <c r="M165" s="14" t="e">
        <f>Q175*100/Q177</f>
        <v>#DIV/0!</v>
      </c>
      <c r="N165" s="16" t="e">
        <f>SUM(I165:M165)</f>
        <v>#DIV/0!</v>
      </c>
      <c r="O165" s="17" t="e">
        <f>R176</f>
        <v>#DIV/0!</v>
      </c>
    </row>
    <row r="166" spans="1:22" ht="24.6" x14ac:dyDescent="0.7">
      <c r="A166" s="12"/>
      <c r="B166" s="13" t="s">
        <v>30</v>
      </c>
      <c r="C166" s="13"/>
      <c r="D166" s="13"/>
      <c r="E166" s="13"/>
      <c r="F166" s="13"/>
      <c r="G166" s="13"/>
      <c r="H166" s="13"/>
      <c r="I166" s="14" t="e">
        <f>S171*100/S177</f>
        <v>#DIV/0!</v>
      </c>
      <c r="J166" s="14" t="e">
        <f>S172*100/S177</f>
        <v>#DIV/0!</v>
      </c>
      <c r="K166" s="14" t="e">
        <f>S173*100/S177</f>
        <v>#DIV/0!</v>
      </c>
      <c r="L166" s="14" t="e">
        <f>S174*100/S177</f>
        <v>#DIV/0!</v>
      </c>
      <c r="M166" s="14" t="e">
        <f>S175*100/S177</f>
        <v>#DIV/0!</v>
      </c>
      <c r="N166" s="16" t="e">
        <f>SUM(I166:M166)</f>
        <v>#DIV/0!</v>
      </c>
      <c r="O166" s="17" t="e">
        <f>T176</f>
        <v>#DIV/0!</v>
      </c>
    </row>
    <row r="167" spans="1:22" ht="24.6" x14ac:dyDescent="0.7">
      <c r="A167" s="143" t="s">
        <v>31</v>
      </c>
      <c r="B167" s="144"/>
      <c r="C167" s="144"/>
      <c r="D167" s="144"/>
      <c r="E167" s="144"/>
      <c r="F167" s="144"/>
      <c r="G167" s="144"/>
      <c r="H167" s="144"/>
      <c r="I167" s="14" t="e">
        <f>U171*100/U177</f>
        <v>#DIV/0!</v>
      </c>
      <c r="J167" s="14" t="e">
        <f>U172*100/U177</f>
        <v>#DIV/0!</v>
      </c>
      <c r="K167" s="14" t="e">
        <f>U173*100/U177</f>
        <v>#DIV/0!</v>
      </c>
      <c r="L167" s="14" t="e">
        <f>U174*100/U177</f>
        <v>#DIV/0!</v>
      </c>
      <c r="M167" s="14" t="e">
        <f>U175*100/U177</f>
        <v>#DIV/0!</v>
      </c>
      <c r="N167" s="16" t="e">
        <f>SUM(I167:M167)</f>
        <v>#DIV/0!</v>
      </c>
      <c r="O167" s="17" t="e">
        <f>V176</f>
        <v>#DIV/0!</v>
      </c>
    </row>
    <row r="169" spans="1:22" ht="24.6" x14ac:dyDescent="0.25">
      <c r="A169" s="130" t="s">
        <v>32</v>
      </c>
      <c r="B169" s="132" t="s">
        <v>33</v>
      </c>
      <c r="C169" s="126" t="s">
        <v>34</v>
      </c>
      <c r="D169" s="126"/>
      <c r="E169" s="126"/>
      <c r="F169" s="126"/>
      <c r="G169" s="126"/>
      <c r="H169" s="126"/>
      <c r="I169" s="126" t="s">
        <v>10</v>
      </c>
      <c r="J169" s="126"/>
      <c r="K169" s="126"/>
      <c r="L169" s="126"/>
      <c r="M169" s="126"/>
      <c r="N169" s="126"/>
      <c r="O169" s="126" t="s">
        <v>11</v>
      </c>
      <c r="P169" s="126"/>
      <c r="Q169" s="126"/>
      <c r="R169" s="126"/>
      <c r="S169" s="126"/>
      <c r="T169" s="126"/>
      <c r="U169" s="126" t="s">
        <v>12</v>
      </c>
      <c r="V169" s="126"/>
    </row>
    <row r="170" spans="1:22" ht="24.6" x14ac:dyDescent="0.25">
      <c r="A170" s="131"/>
      <c r="B170" s="133"/>
      <c r="C170" s="126">
        <v>1.1000000000000001</v>
      </c>
      <c r="D170" s="126"/>
      <c r="E170" s="126">
        <v>1.2</v>
      </c>
      <c r="F170" s="126"/>
      <c r="G170" s="126">
        <v>1.3</v>
      </c>
      <c r="H170" s="126">
        <v>2.1</v>
      </c>
      <c r="I170" s="126">
        <v>2.1</v>
      </c>
      <c r="J170" s="126">
        <v>2.2000000000000002</v>
      </c>
      <c r="K170" s="126">
        <v>2.2000000000000002</v>
      </c>
      <c r="L170" s="126">
        <v>2.2999999999999998</v>
      </c>
      <c r="M170" s="126">
        <v>2.2999999999999998</v>
      </c>
      <c r="N170" s="126"/>
      <c r="O170" s="126">
        <v>3.1</v>
      </c>
      <c r="P170" s="126"/>
      <c r="Q170" s="126">
        <v>3.2</v>
      </c>
      <c r="R170" s="126"/>
      <c r="S170" s="126">
        <v>3.3</v>
      </c>
      <c r="T170" s="126"/>
      <c r="U170" s="126"/>
      <c r="V170" s="126"/>
    </row>
    <row r="171" spans="1:22" ht="24.6" x14ac:dyDescent="0.7">
      <c r="A171" s="19">
        <v>5</v>
      </c>
      <c r="B171" s="19">
        <v>100</v>
      </c>
      <c r="C171" s="20">
        <f>COUNTIF(C4:C152,5)</f>
        <v>0</v>
      </c>
      <c r="D171" s="21">
        <f>C171*100</f>
        <v>0</v>
      </c>
      <c r="E171" s="20">
        <f>COUNTIF(D4:D152,5)</f>
        <v>0</v>
      </c>
      <c r="F171" s="21">
        <f>E171*100</f>
        <v>0</v>
      </c>
      <c r="G171" s="20">
        <f>COUNTIF(E4:E152,5)</f>
        <v>0</v>
      </c>
      <c r="H171" s="21">
        <f>G171*100</f>
        <v>0</v>
      </c>
      <c r="I171" s="20">
        <f>COUNTIF(F4:F152,5)</f>
        <v>0</v>
      </c>
      <c r="J171" s="21">
        <f>I171*100</f>
        <v>0</v>
      </c>
      <c r="K171" s="20">
        <f>COUNTIF(G4:G152,5)</f>
        <v>0</v>
      </c>
      <c r="L171" s="22">
        <f>K171*100</f>
        <v>0</v>
      </c>
      <c r="M171" s="20">
        <f>COUNTIF(H4:H152,5)</f>
        <v>0</v>
      </c>
      <c r="N171" s="21">
        <f>M171*100</f>
        <v>0</v>
      </c>
      <c r="O171" s="20">
        <f>COUNTIF(I4:I152,5)</f>
        <v>0</v>
      </c>
      <c r="P171" s="21">
        <f>O171*100</f>
        <v>0</v>
      </c>
      <c r="Q171" s="20">
        <f>COUNTIF(J4:J152,5)</f>
        <v>0</v>
      </c>
      <c r="R171" s="21">
        <f>Q171*100</f>
        <v>0</v>
      </c>
      <c r="S171" s="20">
        <f>COUNTIF(K4:K152,5)</f>
        <v>0</v>
      </c>
      <c r="T171" s="21">
        <f>S171*100</f>
        <v>0</v>
      </c>
      <c r="U171" s="20">
        <f>COUNTIF(L4:L152,5)</f>
        <v>0</v>
      </c>
      <c r="V171" s="21">
        <f>U171*100</f>
        <v>0</v>
      </c>
    </row>
    <row r="172" spans="1:22" ht="24.6" x14ac:dyDescent="0.7">
      <c r="A172" s="19">
        <v>4</v>
      </c>
      <c r="B172" s="19">
        <v>80</v>
      </c>
      <c r="C172" s="20">
        <f>COUNTIF(C4:C152,4)</f>
        <v>0</v>
      </c>
      <c r="D172" s="21">
        <f>C172*80</f>
        <v>0</v>
      </c>
      <c r="E172" s="20">
        <f>COUNTIF(D4:D152,4)</f>
        <v>0</v>
      </c>
      <c r="F172" s="21">
        <f>E172*80</f>
        <v>0</v>
      </c>
      <c r="G172" s="20">
        <f>COUNTIF(E4:E152,4)</f>
        <v>0</v>
      </c>
      <c r="H172" s="21">
        <f>G172*80</f>
        <v>0</v>
      </c>
      <c r="I172" s="20">
        <f>COUNTIF(F4:F152,4)</f>
        <v>0</v>
      </c>
      <c r="J172" s="21">
        <f>I172*80</f>
        <v>0</v>
      </c>
      <c r="K172" s="20">
        <f>COUNTIF(G4:G152,4)</f>
        <v>0</v>
      </c>
      <c r="L172" s="22">
        <f>K172*80</f>
        <v>0</v>
      </c>
      <c r="M172" s="20">
        <f>COUNTIF(H4:H152,4)</f>
        <v>0</v>
      </c>
      <c r="N172" s="21">
        <f>M172*80</f>
        <v>0</v>
      </c>
      <c r="O172" s="20">
        <f>COUNTIF(I4:I152,4)</f>
        <v>0</v>
      </c>
      <c r="P172" s="21">
        <f>O172*80</f>
        <v>0</v>
      </c>
      <c r="Q172" s="20">
        <f>COUNTIF(J4:J152,4)</f>
        <v>0</v>
      </c>
      <c r="R172" s="21">
        <f>Q172*80</f>
        <v>0</v>
      </c>
      <c r="S172" s="20">
        <f>COUNTIF(K4:K152,4)</f>
        <v>0</v>
      </c>
      <c r="T172" s="21">
        <f>S172*80</f>
        <v>0</v>
      </c>
      <c r="U172" s="20">
        <f>COUNTIF(L4:L152,4)</f>
        <v>0</v>
      </c>
      <c r="V172" s="21">
        <f>U172*80</f>
        <v>0</v>
      </c>
    </row>
    <row r="173" spans="1:22" ht="24.6" x14ac:dyDescent="0.7">
      <c r="A173" s="19">
        <v>3</v>
      </c>
      <c r="B173" s="19">
        <v>60</v>
      </c>
      <c r="C173" s="20">
        <f>COUNTIF(C4:C152,3)</f>
        <v>0</v>
      </c>
      <c r="D173" s="21">
        <f>C173*60</f>
        <v>0</v>
      </c>
      <c r="E173" s="20">
        <f>COUNTIF(D4:D152,3)</f>
        <v>0</v>
      </c>
      <c r="F173" s="21">
        <f>E173*60</f>
        <v>0</v>
      </c>
      <c r="G173" s="20">
        <f>COUNTIF(E4:E152,3)</f>
        <v>0</v>
      </c>
      <c r="H173" s="21">
        <f>G173*60</f>
        <v>0</v>
      </c>
      <c r="I173" s="20">
        <f>COUNTIF(F4:F152,3)</f>
        <v>0</v>
      </c>
      <c r="J173" s="21">
        <f>I173*60</f>
        <v>0</v>
      </c>
      <c r="K173" s="20">
        <f>COUNTIF(G4:G152,3)</f>
        <v>0</v>
      </c>
      <c r="L173" s="22">
        <f>K173*60</f>
        <v>0</v>
      </c>
      <c r="M173" s="20">
        <f>COUNTIF(H4:H152,3)</f>
        <v>0</v>
      </c>
      <c r="N173" s="21">
        <f>M173*60</f>
        <v>0</v>
      </c>
      <c r="O173" s="20">
        <f>COUNTIF(I4:I152,3)</f>
        <v>0</v>
      </c>
      <c r="P173" s="21">
        <f>O173*60</f>
        <v>0</v>
      </c>
      <c r="Q173" s="20">
        <f>COUNTIF(J4:J152,3)</f>
        <v>0</v>
      </c>
      <c r="R173" s="21">
        <f>Q173*60</f>
        <v>0</v>
      </c>
      <c r="S173" s="20">
        <f>COUNTIF(K4:K152,3)</f>
        <v>0</v>
      </c>
      <c r="T173" s="21">
        <f>S173*60</f>
        <v>0</v>
      </c>
      <c r="U173" s="20">
        <f>COUNTIF(L4:L152,3)</f>
        <v>0</v>
      </c>
      <c r="V173" s="21">
        <f>U173*60</f>
        <v>0</v>
      </c>
    </row>
    <row r="174" spans="1:22" ht="24.6" x14ac:dyDescent="0.7">
      <c r="A174" s="19">
        <v>2</v>
      </c>
      <c r="B174" s="19">
        <v>40</v>
      </c>
      <c r="C174" s="20">
        <f>COUNTIF(C136:C152,2)</f>
        <v>0</v>
      </c>
      <c r="D174" s="21">
        <f>C174*40</f>
        <v>0</v>
      </c>
      <c r="E174" s="20">
        <f>COUNTIF(D136:D152,2)</f>
        <v>0</v>
      </c>
      <c r="F174" s="21">
        <f>E174*40</f>
        <v>0</v>
      </c>
      <c r="G174" s="20">
        <f>COUNTIF(E136:E152,2)</f>
        <v>0</v>
      </c>
      <c r="H174" s="21">
        <f>G174*40</f>
        <v>0</v>
      </c>
      <c r="I174" s="20">
        <f>COUNTIF(F136:F152,2)</f>
        <v>0</v>
      </c>
      <c r="J174" s="21">
        <f>I174*40</f>
        <v>0</v>
      </c>
      <c r="K174" s="20">
        <f>COUNTIF(G136:G152,2)</f>
        <v>0</v>
      </c>
      <c r="L174" s="22">
        <f>K174*40</f>
        <v>0</v>
      </c>
      <c r="M174" s="20">
        <f>COUNTIF(H136:H152,2)</f>
        <v>0</v>
      </c>
      <c r="N174" s="21">
        <f>M174*40</f>
        <v>0</v>
      </c>
      <c r="O174" s="20">
        <f>COUNTIF(I136:I152,2)</f>
        <v>0</v>
      </c>
      <c r="P174" s="21">
        <f>O174*40</f>
        <v>0</v>
      </c>
      <c r="Q174" s="20">
        <f>COUNTIF(J136:J152,2)</f>
        <v>0</v>
      </c>
      <c r="R174" s="21">
        <f>Q174*40</f>
        <v>0</v>
      </c>
      <c r="S174" s="20">
        <f>COUNTIF($K$4:$K$20,2)</f>
        <v>0</v>
      </c>
      <c r="T174" s="21">
        <f>S174*40</f>
        <v>0</v>
      </c>
      <c r="U174" s="20">
        <f>COUNTIF($L$4:$L$20,2)</f>
        <v>0</v>
      </c>
      <c r="V174" s="21">
        <f>U174*40</f>
        <v>0</v>
      </c>
    </row>
    <row r="175" spans="1:22" ht="24.6" x14ac:dyDescent="0.7">
      <c r="A175" s="19">
        <v>1</v>
      </c>
      <c r="B175" s="19">
        <v>20</v>
      </c>
      <c r="C175" s="20">
        <f>COUNTIF(C136:C152,1)</f>
        <v>0</v>
      </c>
      <c r="D175" s="21">
        <f>C175*20</f>
        <v>0</v>
      </c>
      <c r="E175" s="20">
        <f>COUNTIF(D136:D152,1)</f>
        <v>0</v>
      </c>
      <c r="F175" s="21">
        <f>E175*20</f>
        <v>0</v>
      </c>
      <c r="G175" s="20">
        <f>COUNTIF(E136:E152,1)</f>
        <v>0</v>
      </c>
      <c r="H175" s="21">
        <f>G175*20</f>
        <v>0</v>
      </c>
      <c r="I175" s="20">
        <f>COUNTIF(F136:F152,1)</f>
        <v>0</v>
      </c>
      <c r="J175" s="21">
        <f>I175*20</f>
        <v>0</v>
      </c>
      <c r="K175" s="20">
        <f>COUNTIF(G136:G152,1)</f>
        <v>0</v>
      </c>
      <c r="L175" s="22">
        <f>K175*20</f>
        <v>0</v>
      </c>
      <c r="M175" s="20">
        <f>COUNTIF(H136:H152,1)</f>
        <v>0</v>
      </c>
      <c r="N175" s="21">
        <f>M175*20</f>
        <v>0</v>
      </c>
      <c r="O175" s="20">
        <f>COUNTIF(I136:I152,1)</f>
        <v>0</v>
      </c>
      <c r="P175" s="21">
        <f>O175*20</f>
        <v>0</v>
      </c>
      <c r="Q175" s="20">
        <f>COUNTIF(J136:J152,1)</f>
        <v>0</v>
      </c>
      <c r="R175" s="21">
        <f>Q175*20</f>
        <v>0</v>
      </c>
      <c r="S175" s="20">
        <f>COUNTIF($K$4:$K$20,1)</f>
        <v>0</v>
      </c>
      <c r="T175" s="21">
        <f>S175*20</f>
        <v>0</v>
      </c>
      <c r="U175" s="20">
        <f>COUNTIF($L$4:$L$20,1)</f>
        <v>0</v>
      </c>
      <c r="V175" s="21">
        <f>U175*20</f>
        <v>0</v>
      </c>
    </row>
    <row r="176" spans="1:22" ht="24.6" x14ac:dyDescent="0.7">
      <c r="A176" s="19">
        <v>6</v>
      </c>
      <c r="B176" s="19" t="s">
        <v>17</v>
      </c>
      <c r="C176" s="20">
        <f>COUNTIF(C137:C153,6)</f>
        <v>0</v>
      </c>
      <c r="D176" s="21" t="e">
        <f>(C176/C177)*100</f>
        <v>#DIV/0!</v>
      </c>
      <c r="E176" s="20">
        <f>COUNTIF(D136:D152,6)</f>
        <v>0</v>
      </c>
      <c r="F176" s="21" t="e">
        <f>(E176/E177)*100</f>
        <v>#DIV/0!</v>
      </c>
      <c r="G176" s="20">
        <f>COUNTIF(E136:E152,6)</f>
        <v>0</v>
      </c>
      <c r="H176" s="21" t="e">
        <f>(G176/G177)*100</f>
        <v>#DIV/0!</v>
      </c>
      <c r="I176" s="20">
        <f>COUNTIF(F136:F152,6)</f>
        <v>0</v>
      </c>
      <c r="J176" s="21" t="e">
        <f>(I176/I177)*100</f>
        <v>#DIV/0!</v>
      </c>
      <c r="K176" s="20">
        <f>COUNTIF(G136:G152,6)</f>
        <v>0</v>
      </c>
      <c r="L176" s="21" t="e">
        <f>(K176/K177)*100</f>
        <v>#DIV/0!</v>
      </c>
      <c r="M176" s="20">
        <f>COUNTIF(H136:H152,6)</f>
        <v>0</v>
      </c>
      <c r="N176" s="21" t="e">
        <f>(M176/M177)*100</f>
        <v>#DIV/0!</v>
      </c>
      <c r="O176" s="20">
        <f>COUNTIF(I136:I152,6)</f>
        <v>0</v>
      </c>
      <c r="P176" s="21" t="e">
        <f>(O176/O177)*100</f>
        <v>#DIV/0!</v>
      </c>
      <c r="Q176" s="20">
        <f>COUNTIF(J136:J152,6)</f>
        <v>0</v>
      </c>
      <c r="R176" s="21" t="e">
        <f>(Q176/Q177)*100</f>
        <v>#DIV/0!</v>
      </c>
      <c r="S176" s="20">
        <f>COUNTIF(K136:K152,6)</f>
        <v>0</v>
      </c>
      <c r="T176" s="21" t="e">
        <f>(S176/S177)*100</f>
        <v>#DIV/0!</v>
      </c>
      <c r="U176" s="20">
        <f>COUNTIF(L136:L152,6)</f>
        <v>0</v>
      </c>
      <c r="V176" s="21" t="e">
        <f>(U176/U177)*100</f>
        <v>#DIV/0!</v>
      </c>
    </row>
    <row r="177" spans="1:22" ht="24.6" x14ac:dyDescent="0.7">
      <c r="A177" s="6"/>
      <c r="B177" s="23"/>
      <c r="C177" s="24">
        <f>SUM(C171:C176)</f>
        <v>0</v>
      </c>
      <c r="D177" s="25">
        <f>SUM(D171:D175)</f>
        <v>0</v>
      </c>
      <c r="E177" s="24">
        <f>SUM(E171:E176)</f>
        <v>0</v>
      </c>
      <c r="F177" s="25">
        <f>SUM(F171:F175)</f>
        <v>0</v>
      </c>
      <c r="G177" s="24">
        <f>SUM(G171:G176)</f>
        <v>0</v>
      </c>
      <c r="H177" s="25">
        <f t="shared" ref="H177:N177" si="0">SUM(H171:H175)</f>
        <v>0</v>
      </c>
      <c r="I177" s="24">
        <f>SUM(I171:I176)</f>
        <v>0</v>
      </c>
      <c r="J177" s="25">
        <f t="shared" si="0"/>
        <v>0</v>
      </c>
      <c r="K177" s="24">
        <f>SUM(K171:K176)</f>
        <v>0</v>
      </c>
      <c r="L177" s="26">
        <f t="shared" si="0"/>
        <v>0</v>
      </c>
      <c r="M177" s="24">
        <f>SUM(M171:M176)</f>
        <v>0</v>
      </c>
      <c r="N177" s="27">
        <f t="shared" si="0"/>
        <v>0</v>
      </c>
      <c r="O177" s="24">
        <f>SUM(O171:O176)</f>
        <v>0</v>
      </c>
      <c r="P177" s="27">
        <f>SUM(P171:P175)</f>
        <v>0</v>
      </c>
      <c r="Q177" s="24">
        <f>SUM(Q171:Q176)</f>
        <v>0</v>
      </c>
      <c r="R177" s="27">
        <f>SUM(R171:R175)</f>
        <v>0</v>
      </c>
      <c r="S177" s="24">
        <f>SUM(S171:S176)</f>
        <v>0</v>
      </c>
      <c r="T177" s="27">
        <f>SUM(T171:T175)</f>
        <v>0</v>
      </c>
      <c r="U177" s="24">
        <f>SUM(U171:U176)</f>
        <v>0</v>
      </c>
      <c r="V177" s="27">
        <f>SUM(V171:V175)</f>
        <v>0</v>
      </c>
    </row>
    <row r="178" spans="1:22" ht="24.6" x14ac:dyDescent="0.7">
      <c r="A178" s="127" t="s">
        <v>35</v>
      </c>
      <c r="B178" s="128"/>
      <c r="C178" s="129" t="e">
        <f>D177/C177-C176</f>
        <v>#DIV/0!</v>
      </c>
      <c r="D178" s="129"/>
      <c r="E178" s="129" t="e">
        <f>F177/E177-E176</f>
        <v>#DIV/0!</v>
      </c>
      <c r="F178" s="129"/>
      <c r="G178" s="129" t="e">
        <f>H177/G177-G176</f>
        <v>#DIV/0!</v>
      </c>
      <c r="H178" s="129"/>
      <c r="I178" s="129" t="e">
        <f>J177/I177-I176</f>
        <v>#DIV/0!</v>
      </c>
      <c r="J178" s="129"/>
      <c r="K178" s="129" t="e">
        <f>L177/K177-K176</f>
        <v>#DIV/0!</v>
      </c>
      <c r="L178" s="129"/>
      <c r="M178" s="129" t="e">
        <f>N177/M177-M176</f>
        <v>#DIV/0!</v>
      </c>
      <c r="N178" s="129"/>
      <c r="O178" s="129" t="e">
        <f>P177/O177-O176</f>
        <v>#DIV/0!</v>
      </c>
      <c r="P178" s="129"/>
      <c r="Q178" s="129" t="e">
        <f>R177/Q177-Q176</f>
        <v>#DIV/0!</v>
      </c>
      <c r="R178" s="129"/>
      <c r="S178" s="129" t="e">
        <f>T177/S177-S176</f>
        <v>#DIV/0!</v>
      </c>
      <c r="T178" s="129"/>
      <c r="U178" s="129" t="e">
        <f>V177/U177-U176</f>
        <v>#DIV/0!</v>
      </c>
      <c r="V178" s="129"/>
    </row>
    <row r="179" spans="1:22" ht="24.6" x14ac:dyDescent="0.7">
      <c r="A179" s="6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8"/>
      <c r="M179" s="28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27" x14ac:dyDescent="0.75">
      <c r="A180" s="124" t="s">
        <v>36</v>
      </c>
      <c r="B180" s="124"/>
      <c r="C180" s="30" t="e">
        <f>SUM(C178:V178)/10</f>
        <v>#DIV/0!</v>
      </c>
      <c r="D180" s="29" t="s">
        <v>37</v>
      </c>
      <c r="E180" s="23"/>
      <c r="F180" s="23"/>
      <c r="G180" s="23"/>
      <c r="H180" s="23"/>
      <c r="I180" s="23"/>
      <c r="J180" s="23"/>
      <c r="K180" s="23"/>
      <c r="L180" s="28"/>
      <c r="M180" s="28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24.6" x14ac:dyDescent="0.7">
      <c r="A181" s="6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8"/>
      <c r="M181" s="28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27" x14ac:dyDescent="0.75">
      <c r="A182" s="125" t="s">
        <v>38</v>
      </c>
      <c r="B182" s="125"/>
      <c r="C182" s="31" t="e">
        <f>((COUNTIF(C136:L152,6)/(C149*10)*100))</f>
        <v>#DIV/0!</v>
      </c>
      <c r="D182" s="32" t="s">
        <v>37</v>
      </c>
      <c r="E182" s="23"/>
      <c r="F182" s="23"/>
      <c r="G182" s="23"/>
      <c r="H182" s="23"/>
      <c r="I182" s="23"/>
      <c r="J182" s="23"/>
      <c r="K182" s="23"/>
      <c r="L182" s="28"/>
      <c r="M182" s="28"/>
      <c r="N182" s="6"/>
      <c r="O182" s="6"/>
      <c r="P182" s="6"/>
      <c r="Q182" s="6"/>
      <c r="R182" s="6"/>
      <c r="S182" s="6"/>
      <c r="T182" s="6"/>
      <c r="U182" s="6"/>
      <c r="V182" s="6"/>
    </row>
  </sheetData>
  <mergeCells count="39">
    <mergeCell ref="B169:B170"/>
    <mergeCell ref="C169:H169"/>
    <mergeCell ref="A1:N1"/>
    <mergeCell ref="C2:E2"/>
    <mergeCell ref="F2:H2"/>
    <mergeCell ref="I2:K2"/>
    <mergeCell ref="A153:H153"/>
    <mergeCell ref="I153:M153"/>
    <mergeCell ref="A154:H154"/>
    <mergeCell ref="A155:H155"/>
    <mergeCell ref="A159:H159"/>
    <mergeCell ref="A163:H163"/>
    <mergeCell ref="A167:H167"/>
    <mergeCell ref="I169:N169"/>
    <mergeCell ref="O169:T169"/>
    <mergeCell ref="Q178:R178"/>
    <mergeCell ref="S178:T178"/>
    <mergeCell ref="U169:V170"/>
    <mergeCell ref="I170:J170"/>
    <mergeCell ref="K170:L170"/>
    <mergeCell ref="M170:N170"/>
    <mergeCell ref="O170:P170"/>
    <mergeCell ref="U178:V178"/>
    <mergeCell ref="A180:B180"/>
    <mergeCell ref="A182:B182"/>
    <mergeCell ref="Q170:R170"/>
    <mergeCell ref="S170:T170"/>
    <mergeCell ref="A178:B178"/>
    <mergeCell ref="C178:D178"/>
    <mergeCell ref="E178:F178"/>
    <mergeCell ref="G178:H178"/>
    <mergeCell ref="I178:J178"/>
    <mergeCell ref="K178:L178"/>
    <mergeCell ref="M178:N178"/>
    <mergeCell ref="O178:P178"/>
    <mergeCell ref="C170:D170"/>
    <mergeCell ref="E170:F170"/>
    <mergeCell ref="G170:H170"/>
    <mergeCell ref="A169:A17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2"/>
  <sheetViews>
    <sheetView workbookViewId="0">
      <selection sqref="A1:L1"/>
    </sheetView>
  </sheetViews>
  <sheetFormatPr defaultRowHeight="13.8" x14ac:dyDescent="0.25"/>
  <cols>
    <col min="1" max="2" width="12" customWidth="1"/>
    <col min="3" max="12" width="15.3984375" customWidth="1"/>
  </cols>
  <sheetData>
    <row r="1" spans="1:12" ht="33.6" x14ac:dyDescent="0.95">
      <c r="A1" s="122" t="s">
        <v>39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78.75" customHeight="1" x14ac:dyDescent="0.25">
      <c r="A2" s="18" t="s">
        <v>40</v>
      </c>
      <c r="B2" s="18" t="s">
        <v>3</v>
      </c>
      <c r="C2" s="18" t="s">
        <v>41</v>
      </c>
      <c r="D2" s="18" t="s">
        <v>42</v>
      </c>
      <c r="E2" s="18" t="s">
        <v>43</v>
      </c>
      <c r="F2" s="18" t="s">
        <v>44</v>
      </c>
      <c r="G2" s="18" t="s">
        <v>45</v>
      </c>
      <c r="H2" s="18" t="s">
        <v>46</v>
      </c>
      <c r="I2" s="18" t="s">
        <v>47</v>
      </c>
      <c r="J2" s="18" t="s">
        <v>48</v>
      </c>
      <c r="K2" s="18" t="s">
        <v>49</v>
      </c>
      <c r="L2" s="18" t="s">
        <v>50</v>
      </c>
    </row>
    <row r="3" spans="1:12" x14ac:dyDescent="0.25">
      <c r="A3" s="1"/>
      <c r="B3" s="2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/>
      <c r="B4" s="2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1"/>
      <c r="B5" s="2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1"/>
      <c r="B6" s="2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1"/>
      <c r="B7" s="2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1"/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1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1"/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1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A14" s="1"/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"/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1"/>
      <c r="B16" s="2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1"/>
      <c r="B17" s="2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1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1"/>
      <c r="B19" s="2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1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1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1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1"/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1"/>
      <c r="B24" s="2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1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1"/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1"/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1"/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1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1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1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1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1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1"/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1"/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1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1"/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1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1"/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1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1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1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1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1"/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1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1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1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1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1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1"/>
      <c r="B50" s="2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1"/>
      <c r="B51" s="2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1"/>
      <c r="B52" s="2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1"/>
      <c r="B53" s="2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1"/>
      <c r="B54" s="2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1"/>
      <c r="B55" s="2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1"/>
      <c r="B56" s="2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1"/>
      <c r="B57" s="2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1"/>
      <c r="B58" s="2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1"/>
      <c r="B59" s="2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1"/>
      <c r="B60" s="2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1"/>
      <c r="B61" s="2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1"/>
      <c r="B62" s="2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1"/>
      <c r="B63" s="2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1"/>
      <c r="B64" s="2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1"/>
      <c r="B65" s="2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5">
      <c r="A66" s="1"/>
      <c r="B66" s="2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5">
      <c r="A67" s="1"/>
      <c r="B67" s="2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1"/>
      <c r="B68" s="2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1"/>
      <c r="B69" s="2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1"/>
      <c r="B70" s="2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1"/>
      <c r="B71" s="2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1"/>
      <c r="B72" s="2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1"/>
      <c r="B73" s="2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1"/>
      <c r="B74" s="2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1"/>
      <c r="B75" s="2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1"/>
      <c r="B76" s="2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1"/>
      <c r="B77" s="2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1"/>
      <c r="B78" s="2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1"/>
      <c r="B79" s="2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1"/>
      <c r="B80" s="2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1"/>
      <c r="B81" s="2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1"/>
      <c r="B82" s="2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1"/>
      <c r="B83" s="2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1"/>
      <c r="B84" s="2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1"/>
      <c r="B85" s="2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1"/>
      <c r="B86" s="2"/>
      <c r="C86" s="4"/>
      <c r="D86" s="4"/>
      <c r="E86" s="4"/>
      <c r="F86" s="4"/>
      <c r="G86" s="4"/>
      <c r="H86" s="4"/>
      <c r="I86" s="4"/>
      <c r="J86" s="4"/>
      <c r="K86" s="40"/>
      <c r="L86" s="4"/>
    </row>
    <row r="87" spans="1:12" x14ac:dyDescent="0.25">
      <c r="A87" s="1"/>
      <c r="B87" s="2"/>
      <c r="C87" s="4"/>
      <c r="D87" s="4"/>
      <c r="E87" s="4"/>
      <c r="F87" s="4"/>
      <c r="G87" s="4"/>
      <c r="H87" s="4"/>
      <c r="I87" s="4"/>
      <c r="J87" s="4"/>
      <c r="K87" s="40"/>
      <c r="L87" s="4"/>
    </row>
    <row r="88" spans="1:12" x14ac:dyDescent="0.25">
      <c r="A88" s="1"/>
      <c r="B88" s="2"/>
      <c r="C88" s="4"/>
      <c r="D88" s="4"/>
      <c r="E88" s="4"/>
      <c r="F88" s="4"/>
      <c r="G88" s="4"/>
      <c r="H88" s="4"/>
      <c r="I88" s="4"/>
      <c r="J88" s="4"/>
      <c r="K88" s="40"/>
      <c r="L88" s="4"/>
    </row>
    <row r="89" spans="1:12" x14ac:dyDescent="0.25">
      <c r="A89" s="1"/>
      <c r="B89" s="2"/>
      <c r="C89" s="4"/>
      <c r="D89" s="4"/>
      <c r="E89" s="4"/>
      <c r="F89" s="4"/>
      <c r="G89" s="4"/>
      <c r="H89" s="4"/>
      <c r="I89" s="4"/>
      <c r="J89" s="4"/>
      <c r="K89" s="40"/>
      <c r="L89" s="4"/>
    </row>
    <row r="90" spans="1:12" x14ac:dyDescent="0.25">
      <c r="A90" s="1"/>
      <c r="B90" s="2"/>
      <c r="C90" s="4"/>
      <c r="D90" s="4"/>
      <c r="E90" s="4"/>
      <c r="F90" s="4"/>
      <c r="G90" s="4"/>
      <c r="H90" s="4"/>
      <c r="I90" s="4"/>
      <c r="J90" s="4"/>
      <c r="K90" s="40"/>
      <c r="L90" s="4"/>
    </row>
    <row r="91" spans="1:12" x14ac:dyDescent="0.25">
      <c r="A91" s="1"/>
      <c r="B91" s="2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5">
      <c r="A92" s="1"/>
      <c r="B92" s="2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1"/>
      <c r="B93" s="2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5">
      <c r="A94" s="1"/>
      <c r="B94" s="2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1"/>
      <c r="B95" s="2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5">
      <c r="A96" s="1"/>
      <c r="B96" s="2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1"/>
      <c r="B97" s="2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5">
      <c r="A98" s="1"/>
      <c r="B98" s="2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1"/>
      <c r="B99" s="2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1"/>
      <c r="B100" s="2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5">
      <c r="A101" s="1"/>
      <c r="B101" s="2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1"/>
      <c r="B102" s="2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1"/>
      <c r="B103" s="2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1"/>
      <c r="B104" s="2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1"/>
      <c r="B105" s="2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5">
      <c r="A106" s="1"/>
      <c r="B106" s="2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1"/>
      <c r="B107" s="2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1"/>
      <c r="B108" s="2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1"/>
      <c r="B109" s="2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1"/>
      <c r="B110" s="2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1"/>
      <c r="B111" s="2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1"/>
      <c r="B112" s="2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1"/>
      <c r="B113" s="2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1"/>
      <c r="B114" s="2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1"/>
      <c r="B115" s="2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1"/>
      <c r="B116" s="2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1"/>
      <c r="B117" s="2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1"/>
      <c r="B118" s="2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1"/>
      <c r="B119" s="2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1"/>
      <c r="B120" s="2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1"/>
      <c r="B121" s="2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1"/>
      <c r="B122" s="2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1"/>
      <c r="B123" s="2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1"/>
      <c r="B124" s="2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1"/>
      <c r="B125" s="2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1"/>
      <c r="B126" s="2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1"/>
      <c r="B127" s="2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1"/>
      <c r="B128" s="2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1"/>
      <c r="B129" s="2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1"/>
      <c r="B130" s="2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1"/>
      <c r="B131" s="2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1"/>
      <c r="B132" s="2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1"/>
      <c r="B133" s="2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1"/>
      <c r="B134" s="2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1"/>
      <c r="B135" s="2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1"/>
      <c r="B136" s="2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1"/>
      <c r="B137" s="2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1"/>
      <c r="B138" s="2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1"/>
      <c r="B139" s="2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1"/>
      <c r="B140" s="2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1"/>
      <c r="B141" s="2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1"/>
      <c r="B142" s="2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1"/>
      <c r="B143" s="2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36"/>
      <c r="B144" s="37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1"/>
      <c r="B145" s="2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1"/>
      <c r="B146" s="2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1"/>
      <c r="B147" s="2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1"/>
      <c r="B148" s="2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1"/>
      <c r="B149" s="2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1"/>
      <c r="B150" s="2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1"/>
      <c r="B151" s="2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E152" s="38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รายชื่อ</vt:lpstr>
      <vt:lpstr>การประเมิน</vt:lpstr>
      <vt:lpstr>การติดตามผล</vt:lpstr>
      <vt:lpstr>ผลการประเมิน</vt:lpstr>
      <vt:lpstr>ผลการติดตามผล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IRD</cp:lastModifiedBy>
  <cp:lastPrinted>2023-03-27T03:07:38Z</cp:lastPrinted>
  <dcterms:created xsi:type="dcterms:W3CDTF">2016-03-30T08:58:42Z</dcterms:created>
  <dcterms:modified xsi:type="dcterms:W3CDTF">2025-09-27T08:05:43Z</dcterms:modified>
</cp:coreProperties>
</file>